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7\11. NOVIEMBRE\CL 17 - CR 30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4" sheetId="4677" r:id="rId3"/>
    <sheet name="G-Totales" sheetId="4681" r:id="rId4"/>
    <sheet name="G-5" sheetId="4690" r:id="rId5"/>
    <sheet name="G-6" sheetId="4691" r:id="rId6"/>
    <sheet name="DIRECCIONALIDAD" sheetId="4689" r:id="rId7"/>
    <sheet name="DIAGRAMA DE VOL" sheetId="4688" r:id="rId8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'G-5'!$A$1:$U$58</definedName>
    <definedName name="_xlnm.Print_Area" localSheetId="5">'G-6'!$A$1:$U$58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S6" i="4690" l="1"/>
  <c r="L5" i="4690"/>
  <c r="D5" i="4690"/>
  <c r="M22" i="469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6" i="4689" l="1"/>
  <c r="AK20" i="4688" s="1"/>
  <c r="J16" i="4689"/>
  <c r="AF15" i="4688" s="1"/>
  <c r="J14" i="4689"/>
  <c r="U21" i="4691"/>
  <c r="U20" i="4690"/>
  <c r="T17" i="4681"/>
  <c r="J20" i="4689"/>
  <c r="J10" i="4689"/>
  <c r="U13" i="4691"/>
  <c r="U15" i="4691"/>
  <c r="U17" i="4691"/>
  <c r="U19" i="4691"/>
  <c r="J24" i="4689"/>
  <c r="Z20" i="4688" s="1"/>
  <c r="J23" i="4689"/>
  <c r="J25" i="4689"/>
  <c r="U21" i="4690"/>
  <c r="J43" i="4689"/>
  <c r="AF29" i="4688" s="1"/>
  <c r="J40" i="4689"/>
  <c r="P29" i="4688" s="1"/>
  <c r="J37" i="4689"/>
  <c r="D29" i="4688" s="1"/>
  <c r="J13" i="4689"/>
  <c r="U14" i="4691"/>
  <c r="U16" i="4691"/>
  <c r="U18" i="4691"/>
  <c r="U20" i="4691"/>
  <c r="G13" i="4691"/>
  <c r="U19" i="4690"/>
  <c r="U18" i="4690"/>
  <c r="U17" i="4690"/>
  <c r="U16" i="4690"/>
  <c r="U15" i="4690"/>
  <c r="U14" i="4690"/>
  <c r="U13" i="4690"/>
  <c r="G13" i="4690"/>
  <c r="AN28" i="4688"/>
  <c r="CB19" i="4688" s="1"/>
  <c r="AL28" i="4688"/>
  <c r="BZ19" i="4688" s="1"/>
  <c r="N22" i="4691"/>
  <c r="N21" i="4691"/>
  <c r="N18" i="4691"/>
  <c r="N20" i="4691"/>
  <c r="N19" i="4691"/>
  <c r="N17" i="4691"/>
  <c r="N16" i="4691"/>
  <c r="N15" i="4691"/>
  <c r="N14" i="4691"/>
  <c r="N13" i="4691"/>
  <c r="N12" i="4691"/>
  <c r="N11" i="4691"/>
  <c r="N10" i="4691"/>
  <c r="G19" i="4691"/>
  <c r="G18" i="4691"/>
  <c r="G17" i="4691"/>
  <c r="G14" i="4691"/>
  <c r="G15" i="4691"/>
  <c r="G16" i="4691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4" i="4690"/>
  <c r="G15" i="4690"/>
  <c r="G16" i="4690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U20" i="4688"/>
  <c r="G20" i="4688"/>
  <c r="J19" i="4689"/>
  <c r="J21" i="4689"/>
  <c r="J18" i="4689"/>
  <c r="J17" i="4689"/>
  <c r="U15" i="4688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AK33" i="4688"/>
  <c r="BY22" i="4688" s="1"/>
  <c r="AL33" i="4688"/>
  <c r="BZ22" i="4688" s="1"/>
  <c r="BU12" i="4688"/>
  <c r="AD16" i="4688"/>
  <c r="BE12" i="4688"/>
  <c r="M16" i="4688"/>
  <c r="AU12" i="4688"/>
  <c r="B16" i="4688"/>
  <c r="AO33" i="4688"/>
  <c r="CC22" i="4688" s="1"/>
  <c r="U23" i="4691"/>
  <c r="U23" i="4690"/>
  <c r="AJ33" i="4688"/>
  <c r="BX22" i="4688" s="1"/>
  <c r="U23" i="4684"/>
  <c r="AA33" i="4688"/>
  <c r="BP22" i="4688" s="1"/>
  <c r="AI33" i="4688"/>
  <c r="BW22" i="4688" s="1"/>
  <c r="U23" i="4678"/>
  <c r="R33" i="4688"/>
  <c r="BG22" i="4688" s="1"/>
  <c r="N23" i="4691"/>
  <c r="G23" i="4691"/>
  <c r="N23" i="4690"/>
  <c r="G23" i="4690"/>
  <c r="Z33" i="4688"/>
  <c r="BO22" i="4688" s="1"/>
  <c r="S33" i="4688"/>
  <c r="BH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<sst xmlns="http://schemas.openxmlformats.org/spreadsheetml/2006/main" count="856" uniqueCount="158">
  <si>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</si>
  <si>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</si>
  <si>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</si>
  <si>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</si>
  <si>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</si>
  <si>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</si>
  <si>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</si>
  <si>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</si>
  <si>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</si>
  <si>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</si>
  <si>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</si>
  <si>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</si>
  <si>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</si>
  <si>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</si>
  <si>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</si>
  <si>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</si>
  <si>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</si>
  <si>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</si>
  <si>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</si>
  <si>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</si>
  <si>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</si>
  <si>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</si>
  <si>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</si>
  <si>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</si>
  <si>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</si>
  <si>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</si>
  <si>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</si>
  <si>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</si>
  <si>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</si>
  <si>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</si>
  <si>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</si>
  <si>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</si>
  <si>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</si>
  <si>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</si>
  <si>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</si>
  <si>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</si>
  <si>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</si>
  <si>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</si>
  <si>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</si>
  <si>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</si>
  <si>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</si>
  <si>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</si>
  <si>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</si>
  <si>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</si>
  <si>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</si>
  <si>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</si>
  <si>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</si>
  <si>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</si>
  <si>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</si>
  <si>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</si>
  <si>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</si>
  <si>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</si>
  <si>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</si>
  <si>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</si>
  <si>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</si>
  <si>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</si>
  <si>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</si>
  <si>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</si>
  <si>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</si>
  <si>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</si>
  <si>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</si>
  <si>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</si>
  <si>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</si>
  <si>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</si>
  <si>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</si>
  <si>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</si>
  <si>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</si>
  <si>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</si>
  <si>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</si>
  <si>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</si>
  <si>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</si>
  <si>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</si>
  <si>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</si>
  <si>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</si>
  <si>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</si>
  <si>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</si>
  <si>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</si>
  <si>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</si>
  <si>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</si>
  <si>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</si>
  <si>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</si>
  <si>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</si>
  <si>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</si>
  <si>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</si>
  <si>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</si>
  <si>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</si>
  <si>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</si>
  <si>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</si>
  <si>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</si>
  <si>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</si>
  <si>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</si>
  <si>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</si>
  <si>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</si>
  <si>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</si>
  <si>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</si>
  <si>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</si>
  <si>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</si>
  <si>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</si>
  <si>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</si>
  <si>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</si>
  <si>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</si>
  <si>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</si>
  <si>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</si>
  <si>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</si>
  <si>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</si>
  <si>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</si>
  <si>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</si>
  <si>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</si>
  <si>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</si>
  <si>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</si>
  <si>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</si>
  <si>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</si>
  <si>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</si>
  <si>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</si>
  <si>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</si>
  <si>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</si>
  <si>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</si>
  <si>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</si>
  <si>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</si>
  <si>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</si>
  <si>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</si>
  <si>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</si>
  <si>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</si>
  <si>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</si>
  <si>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</si>
  <si>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</si>
  <si>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</si>
  <si>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</si>
  <si>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</si>
  <si>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</si>
  <si>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</si>
  <si>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</si>
  <si>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</si>
  <si>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</si>
  <si>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</si>
  <si>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</si>
  <si>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</si>
  <si>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</si>
  <si>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</si>
  <si>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</si>
  <si>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</si>
  <si>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</si>
  <si>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</si>
  <si>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</si>
  <si>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</si>
  <si>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</si>
  <si>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</si>
  <si>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</si>
  <si>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</si>
  <si>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5 (N-ORI)</t>
  </si>
  <si>
    <t>6 (S-OCC)</t>
  </si>
  <si>
    <t>ADOLFREDO FLOREZ</t>
  </si>
  <si>
    <t>GEOVANNIS GONZALEZ</t>
  </si>
  <si>
    <t>IVAN FONSECA</t>
  </si>
  <si>
    <t>CALLE 17 X CARRERA 30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</si>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</sst>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97</c:v>
                </c:pt>
                <c:pt idx="1">
                  <c:v>130</c:v>
                </c:pt>
                <c:pt idx="2">
                  <c:v>145</c:v>
                </c:pt>
                <c:pt idx="3">
                  <c:v>184.5</c:v>
                </c:pt>
                <c:pt idx="4">
                  <c:v>151.5</c:v>
                </c:pt>
                <c:pt idx="5">
                  <c:v>127.5</c:v>
                </c:pt>
                <c:pt idx="6">
                  <c:v>151.5</c:v>
                </c:pt>
                <c:pt idx="7">
                  <c:v>169</c:v>
                </c:pt>
                <c:pt idx="8">
                  <c:v>182</c:v>
                </c:pt>
                <c:pt idx="9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646984"/>
        <c:axId val="220251680"/>
      </c:barChart>
      <c:catAx>
        <c:axId val="21964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25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25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4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709.5</c:v>
                </c:pt>
                <c:pt idx="1">
                  <c:v>700</c:v>
                </c:pt>
                <c:pt idx="2">
                  <c:v>694.5</c:v>
                </c:pt>
                <c:pt idx="3">
                  <c:v>723.5</c:v>
                </c:pt>
                <c:pt idx="4">
                  <c:v>617.5</c:v>
                </c:pt>
                <c:pt idx="5">
                  <c:v>623.5</c:v>
                </c:pt>
                <c:pt idx="6">
                  <c:v>679</c:v>
                </c:pt>
                <c:pt idx="7">
                  <c:v>744</c:v>
                </c:pt>
                <c:pt idx="8">
                  <c:v>569</c:v>
                </c:pt>
                <c:pt idx="9">
                  <c:v>601.5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874704"/>
        <c:axId val="220875096"/>
      </c:barChart>
      <c:catAx>
        <c:axId val="22087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87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875880"/>
        <c:axId val="221724648"/>
      </c:barChart>
      <c:catAx>
        <c:axId val="22087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607.5</c:v>
                </c:pt>
                <c:pt idx="1">
                  <c:v>610</c:v>
                </c:pt>
                <c:pt idx="2">
                  <c:v>602.5</c:v>
                </c:pt>
                <c:pt idx="3">
                  <c:v>626</c:v>
                </c:pt>
                <c:pt idx="4">
                  <c:v>652</c:v>
                </c:pt>
                <c:pt idx="5">
                  <c:v>643.5</c:v>
                </c:pt>
                <c:pt idx="6">
                  <c:v>599</c:v>
                </c:pt>
                <c:pt idx="7">
                  <c:v>566.5</c:v>
                </c:pt>
                <c:pt idx="8">
                  <c:v>557</c:v>
                </c:pt>
                <c:pt idx="9">
                  <c:v>544.5</c:v>
                </c:pt>
                <c:pt idx="10">
                  <c:v>634</c:v>
                </c:pt>
                <c:pt idx="11">
                  <c:v>660</c:v>
                </c:pt>
                <c:pt idx="12">
                  <c:v>555</c:v>
                </c:pt>
                <c:pt idx="13">
                  <c:v>598.5</c:v>
                </c:pt>
                <c:pt idx="14">
                  <c:v>641</c:v>
                </c:pt>
                <c:pt idx="15">
                  <c:v>596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725432"/>
        <c:axId val="221725824"/>
      </c:barChart>
      <c:catAx>
        <c:axId val="22172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19.5</c:v>
                </c:pt>
                <c:pt idx="1">
                  <c:v>16</c:v>
                </c:pt>
                <c:pt idx="2">
                  <c:v>17</c:v>
                </c:pt>
                <c:pt idx="3">
                  <c:v>19.5</c:v>
                </c:pt>
                <c:pt idx="4">
                  <c:v>13</c:v>
                </c:pt>
                <c:pt idx="5">
                  <c:v>13.5</c:v>
                </c:pt>
                <c:pt idx="6">
                  <c:v>10</c:v>
                </c:pt>
                <c:pt idx="7">
                  <c:v>13.5</c:v>
                </c:pt>
                <c:pt idx="8">
                  <c:v>7.5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726608"/>
        <c:axId val="221727000"/>
      </c:barChart>
      <c:catAx>
        <c:axId val="22172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137</c:v>
                </c:pt>
                <c:pt idx="1">
                  <c:v>134</c:v>
                </c:pt>
                <c:pt idx="2">
                  <c:v>165</c:v>
                </c:pt>
                <c:pt idx="3">
                  <c:v>166</c:v>
                </c:pt>
                <c:pt idx="4">
                  <c:v>158</c:v>
                </c:pt>
                <c:pt idx="5">
                  <c:v>180</c:v>
                </c:pt>
                <c:pt idx="6">
                  <c:v>158.5</c:v>
                </c:pt>
                <c:pt idx="7">
                  <c:v>155</c:v>
                </c:pt>
                <c:pt idx="8">
                  <c:v>149.5</c:v>
                </c:pt>
                <c:pt idx="9">
                  <c:v>140</c:v>
                </c:pt>
                <c:pt idx="10">
                  <c:v>162</c:v>
                </c:pt>
                <c:pt idx="11">
                  <c:v>186.5</c:v>
                </c:pt>
                <c:pt idx="12">
                  <c:v>117</c:v>
                </c:pt>
                <c:pt idx="13">
                  <c:v>156.5</c:v>
                </c:pt>
                <c:pt idx="14">
                  <c:v>125.5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727784"/>
        <c:axId val="221728176"/>
      </c:barChart>
      <c:catAx>
        <c:axId val="22172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72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72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984680"/>
        <c:axId val="221985072"/>
      </c:barChart>
      <c:catAx>
        <c:axId val="22198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8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21</c:v>
                </c:pt>
                <c:pt idx="1">
                  <c:v>20</c:v>
                </c:pt>
                <c:pt idx="2">
                  <c:v>28</c:v>
                </c:pt>
                <c:pt idx="3">
                  <c:v>21</c:v>
                </c:pt>
                <c:pt idx="4">
                  <c:v>13.5</c:v>
                </c:pt>
                <c:pt idx="5">
                  <c:v>19.5</c:v>
                </c:pt>
                <c:pt idx="6">
                  <c:v>12.5</c:v>
                </c:pt>
                <c:pt idx="7">
                  <c:v>10</c:v>
                </c:pt>
                <c:pt idx="8">
                  <c:v>15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985856"/>
        <c:axId val="221986248"/>
      </c:barChart>
      <c:catAx>
        <c:axId val="22198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987032"/>
        <c:axId val="221987424"/>
      </c:barChart>
      <c:catAx>
        <c:axId val="22198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8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98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300.5</c:v>
                </c:pt>
                <c:pt idx="1">
                  <c:v>274</c:v>
                </c:pt>
                <c:pt idx="2">
                  <c:v>255</c:v>
                </c:pt>
                <c:pt idx="3">
                  <c:v>237.5</c:v>
                </c:pt>
                <c:pt idx="4">
                  <c:v>244</c:v>
                </c:pt>
                <c:pt idx="5">
                  <c:v>239</c:v>
                </c:pt>
                <c:pt idx="6">
                  <c:v>246.5</c:v>
                </c:pt>
                <c:pt idx="7">
                  <c:v>227.5</c:v>
                </c:pt>
                <c:pt idx="8">
                  <c:v>224.5</c:v>
                </c:pt>
                <c:pt idx="9">
                  <c:v>224.5</c:v>
                </c:pt>
                <c:pt idx="10">
                  <c:v>306</c:v>
                </c:pt>
                <c:pt idx="11">
                  <c:v>294</c:v>
                </c:pt>
                <c:pt idx="12">
                  <c:v>267</c:v>
                </c:pt>
                <c:pt idx="13">
                  <c:v>271</c:v>
                </c:pt>
                <c:pt idx="14">
                  <c:v>322.5</c:v>
                </c:pt>
                <c:pt idx="15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228440"/>
        <c:axId val="222228832"/>
      </c:barChart>
      <c:catAx>
        <c:axId val="22222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22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22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22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556.5</c:v>
                </c:pt>
                <c:pt idx="4">
                  <c:v>611</c:v>
                </c:pt>
                <c:pt idx="5">
                  <c:v>608.5</c:v>
                </c:pt>
                <c:pt idx="6">
                  <c:v>615</c:v>
                </c:pt>
                <c:pt idx="7">
                  <c:v>599.5</c:v>
                </c:pt>
                <c:pt idx="8">
                  <c:v>630</c:v>
                </c:pt>
                <c:pt idx="9">
                  <c:v>659.5</c:v>
                </c:pt>
                <c:pt idx="13">
                  <c:v>602</c:v>
                </c:pt>
                <c:pt idx="14">
                  <c:v>623</c:v>
                </c:pt>
                <c:pt idx="15">
                  <c:v>669</c:v>
                </c:pt>
                <c:pt idx="16">
                  <c:v>662.5</c:v>
                </c:pt>
                <c:pt idx="17">
                  <c:v>651.5</c:v>
                </c:pt>
                <c:pt idx="18">
                  <c:v>643</c:v>
                </c:pt>
                <c:pt idx="19">
                  <c:v>603</c:v>
                </c:pt>
                <c:pt idx="20">
                  <c:v>606.5</c:v>
                </c:pt>
                <c:pt idx="21">
                  <c:v>638</c:v>
                </c:pt>
                <c:pt idx="22">
                  <c:v>605.5</c:v>
                </c:pt>
                <c:pt idx="23">
                  <c:v>622</c:v>
                </c:pt>
                <c:pt idx="24">
                  <c:v>585.5</c:v>
                </c:pt>
                <c:pt idx="25">
                  <c:v>526.5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1573</c:v>
                </c:pt>
                <c:pt idx="4">
                  <c:v>1464</c:v>
                </c:pt>
                <c:pt idx="5">
                  <c:v>1384.5</c:v>
                </c:pt>
                <c:pt idx="6">
                  <c:v>1343</c:v>
                </c:pt>
                <c:pt idx="7">
                  <c:v>1359.5</c:v>
                </c:pt>
                <c:pt idx="8">
                  <c:v>1274.5</c:v>
                </c:pt>
                <c:pt idx="9">
                  <c:v>1233.5</c:v>
                </c:pt>
                <c:pt idx="13">
                  <c:v>1067</c:v>
                </c:pt>
                <c:pt idx="14">
                  <c:v>1010.5</c:v>
                </c:pt>
                <c:pt idx="15">
                  <c:v>975.5</c:v>
                </c:pt>
                <c:pt idx="16">
                  <c:v>967</c:v>
                </c:pt>
                <c:pt idx="17">
                  <c:v>957</c:v>
                </c:pt>
                <c:pt idx="18">
                  <c:v>937.5</c:v>
                </c:pt>
                <c:pt idx="19">
                  <c:v>923</c:v>
                </c:pt>
                <c:pt idx="20">
                  <c:v>982.5</c:v>
                </c:pt>
                <c:pt idx="21">
                  <c:v>1049</c:v>
                </c:pt>
                <c:pt idx="22">
                  <c:v>1091.5</c:v>
                </c:pt>
                <c:pt idx="23">
                  <c:v>1138</c:v>
                </c:pt>
                <c:pt idx="24">
                  <c:v>1154.5</c:v>
                </c:pt>
                <c:pt idx="25">
                  <c:v>1161.5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698</c:v>
                </c:pt>
                <c:pt idx="4">
                  <c:v>660.5</c:v>
                </c:pt>
                <c:pt idx="5">
                  <c:v>666</c:v>
                </c:pt>
                <c:pt idx="6">
                  <c:v>685.5</c:v>
                </c:pt>
                <c:pt idx="7">
                  <c:v>705</c:v>
                </c:pt>
                <c:pt idx="8">
                  <c:v>711</c:v>
                </c:pt>
                <c:pt idx="9">
                  <c:v>700.5</c:v>
                </c:pt>
                <c:pt idx="13">
                  <c:v>777</c:v>
                </c:pt>
                <c:pt idx="14">
                  <c:v>857</c:v>
                </c:pt>
                <c:pt idx="15">
                  <c:v>879.5</c:v>
                </c:pt>
                <c:pt idx="16">
                  <c:v>891</c:v>
                </c:pt>
                <c:pt idx="17">
                  <c:v>852.5</c:v>
                </c:pt>
                <c:pt idx="18">
                  <c:v>785.5</c:v>
                </c:pt>
                <c:pt idx="19">
                  <c:v>741</c:v>
                </c:pt>
                <c:pt idx="20">
                  <c:v>713</c:v>
                </c:pt>
                <c:pt idx="21">
                  <c:v>708.5</c:v>
                </c:pt>
                <c:pt idx="22">
                  <c:v>696.5</c:v>
                </c:pt>
                <c:pt idx="23">
                  <c:v>687.5</c:v>
                </c:pt>
                <c:pt idx="24">
                  <c:v>714.5</c:v>
                </c:pt>
                <c:pt idx="25">
                  <c:v>702.5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2827.5</c:v>
                </c:pt>
                <c:pt idx="4">
                  <c:v>2735.5</c:v>
                </c:pt>
                <c:pt idx="5">
                  <c:v>2659</c:v>
                </c:pt>
                <c:pt idx="6">
                  <c:v>2643.5</c:v>
                </c:pt>
                <c:pt idx="7">
                  <c:v>2664</c:v>
                </c:pt>
                <c:pt idx="8">
                  <c:v>2615.5</c:v>
                </c:pt>
                <c:pt idx="9">
                  <c:v>2593.5</c:v>
                </c:pt>
                <c:pt idx="13">
                  <c:v>2446</c:v>
                </c:pt>
                <c:pt idx="14">
                  <c:v>2490.5</c:v>
                </c:pt>
                <c:pt idx="15">
                  <c:v>2524</c:v>
                </c:pt>
                <c:pt idx="16">
                  <c:v>2520.5</c:v>
                </c:pt>
                <c:pt idx="17">
                  <c:v>2461</c:v>
                </c:pt>
                <c:pt idx="18">
                  <c:v>2366</c:v>
                </c:pt>
                <c:pt idx="19">
                  <c:v>2267</c:v>
                </c:pt>
                <c:pt idx="20">
                  <c:v>2302</c:v>
                </c:pt>
                <c:pt idx="21">
                  <c:v>2395.5</c:v>
                </c:pt>
                <c:pt idx="22">
                  <c:v>2393.5</c:v>
                </c:pt>
                <c:pt idx="23">
                  <c:v>2447.5</c:v>
                </c:pt>
                <c:pt idx="24">
                  <c:v>2454.5</c:v>
                </c:pt>
                <c:pt idx="25">
                  <c:v>2390.5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15600"/>
        <c:axId val="222229224"/>
      </c:lineChart>
      <c:catAx>
        <c:axId val="806156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222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229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061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137</c:v>
                </c:pt>
                <c:pt idx="1">
                  <c:v>134</c:v>
                </c:pt>
                <c:pt idx="2">
                  <c:v>165</c:v>
                </c:pt>
                <c:pt idx="3">
                  <c:v>166</c:v>
                </c:pt>
                <c:pt idx="4">
                  <c:v>158</c:v>
                </c:pt>
                <c:pt idx="5">
                  <c:v>180</c:v>
                </c:pt>
                <c:pt idx="6">
                  <c:v>158.5</c:v>
                </c:pt>
                <c:pt idx="7">
                  <c:v>155</c:v>
                </c:pt>
                <c:pt idx="8">
                  <c:v>149.5</c:v>
                </c:pt>
                <c:pt idx="9">
                  <c:v>140</c:v>
                </c:pt>
                <c:pt idx="10">
                  <c:v>162</c:v>
                </c:pt>
                <c:pt idx="11">
                  <c:v>186.5</c:v>
                </c:pt>
                <c:pt idx="12">
                  <c:v>117</c:v>
                </c:pt>
                <c:pt idx="13">
                  <c:v>156.5</c:v>
                </c:pt>
                <c:pt idx="14">
                  <c:v>125.5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382792"/>
        <c:axId val="220386248"/>
      </c:barChart>
      <c:catAx>
        <c:axId val="22038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3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8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381328"/>
        <c:axId val="220417368"/>
      </c:barChart>
      <c:catAx>
        <c:axId val="22038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41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41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8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454.5</c:v>
                </c:pt>
                <c:pt idx="1">
                  <c:v>401.5</c:v>
                </c:pt>
                <c:pt idx="2">
                  <c:v>378</c:v>
                </c:pt>
                <c:pt idx="3">
                  <c:v>339</c:v>
                </c:pt>
                <c:pt idx="4">
                  <c:v>345.5</c:v>
                </c:pt>
                <c:pt idx="5">
                  <c:v>322</c:v>
                </c:pt>
                <c:pt idx="6">
                  <c:v>336.5</c:v>
                </c:pt>
                <c:pt idx="7">
                  <c:v>355.5</c:v>
                </c:pt>
                <c:pt idx="8">
                  <c:v>260.5</c:v>
                </c:pt>
                <c:pt idx="9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064536"/>
        <c:axId val="221073112"/>
      </c:barChart>
      <c:catAx>
        <c:axId val="22106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7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7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6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158976"/>
        <c:axId val="221043904"/>
      </c:barChart>
      <c:catAx>
        <c:axId val="22115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04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4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15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300.5</c:v>
                </c:pt>
                <c:pt idx="1">
                  <c:v>274</c:v>
                </c:pt>
                <c:pt idx="2">
                  <c:v>255</c:v>
                </c:pt>
                <c:pt idx="3">
                  <c:v>237.5</c:v>
                </c:pt>
                <c:pt idx="4">
                  <c:v>244</c:v>
                </c:pt>
                <c:pt idx="5">
                  <c:v>239</c:v>
                </c:pt>
                <c:pt idx="6">
                  <c:v>246.5</c:v>
                </c:pt>
                <c:pt idx="7">
                  <c:v>227.5</c:v>
                </c:pt>
                <c:pt idx="8">
                  <c:v>224.5</c:v>
                </c:pt>
                <c:pt idx="9">
                  <c:v>224.5</c:v>
                </c:pt>
                <c:pt idx="10">
                  <c:v>306</c:v>
                </c:pt>
                <c:pt idx="11">
                  <c:v>294</c:v>
                </c:pt>
                <c:pt idx="12">
                  <c:v>267</c:v>
                </c:pt>
                <c:pt idx="13">
                  <c:v>271</c:v>
                </c:pt>
                <c:pt idx="14">
                  <c:v>322.5</c:v>
                </c:pt>
                <c:pt idx="15">
                  <c:v>301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004368"/>
        <c:axId val="220872352"/>
      </c:barChart>
      <c:catAx>
        <c:axId val="13900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87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0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158</c:v>
                </c:pt>
                <c:pt idx="1">
                  <c:v>168.5</c:v>
                </c:pt>
                <c:pt idx="2">
                  <c:v>171.5</c:v>
                </c:pt>
                <c:pt idx="3">
                  <c:v>200</c:v>
                </c:pt>
                <c:pt idx="4">
                  <c:v>120.5</c:v>
                </c:pt>
                <c:pt idx="5">
                  <c:v>174</c:v>
                </c:pt>
                <c:pt idx="6">
                  <c:v>191</c:v>
                </c:pt>
                <c:pt idx="7">
                  <c:v>219.5</c:v>
                </c:pt>
                <c:pt idx="8">
                  <c:v>126.5</c:v>
                </c:pt>
                <c:pt idx="9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873136"/>
        <c:axId val="220873528"/>
      </c:barChart>
      <c:catAx>
        <c:axId val="22087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87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87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003584"/>
        <c:axId val="139003192"/>
      </c:barChart>
      <c:catAx>
        <c:axId val="13900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0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0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0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170</c:v>
                </c:pt>
                <c:pt idx="1">
                  <c:v>202</c:v>
                </c:pt>
                <c:pt idx="2">
                  <c:v>182.5</c:v>
                </c:pt>
                <c:pt idx="3">
                  <c:v>222.5</c:v>
                </c:pt>
                <c:pt idx="4">
                  <c:v>250</c:v>
                </c:pt>
                <c:pt idx="5">
                  <c:v>224.5</c:v>
                </c:pt>
                <c:pt idx="6">
                  <c:v>194</c:v>
                </c:pt>
                <c:pt idx="7">
                  <c:v>184</c:v>
                </c:pt>
                <c:pt idx="8">
                  <c:v>183</c:v>
                </c:pt>
                <c:pt idx="9">
                  <c:v>180</c:v>
                </c:pt>
                <c:pt idx="10">
                  <c:v>166</c:v>
                </c:pt>
                <c:pt idx="11">
                  <c:v>179.5</c:v>
                </c:pt>
                <c:pt idx="12">
                  <c:v>171</c:v>
                </c:pt>
                <c:pt idx="13">
                  <c:v>171</c:v>
                </c:pt>
                <c:pt idx="14">
                  <c:v>193</c:v>
                </c:pt>
                <c:pt idx="15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002408"/>
        <c:axId val="139002016"/>
      </c:barChart>
      <c:catAx>
        <c:axId val="13900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0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0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0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Y23" sqref="Y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">
        <v>60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">
        <v>154</v>
      </c>
      <c r="E5" s="143"/>
      <c r="F5" s="143"/>
      <c r="G5" s="143"/>
      <c r="H5" s="143"/>
      <c r="I5" s="133" t="s">
        <v>53</v>
      </c>
      <c r="J5" s="133"/>
      <c r="K5" s="133"/>
      <c r="L5" s="144">
        <v>500</v>
      </c>
      <c r="M5" s="144"/>
      <c r="N5" s="144"/>
      <c r="O5" s="12"/>
      <c r="P5" s="133" t="s">
        <v>57</v>
      </c>
      <c r="Q5" s="133"/>
      <c r="R5" s="133"/>
      <c r="S5" s="142" t="s">
        <v>63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40" t="s">
        <v>156</v>
      </c>
      <c r="E6" s="140"/>
      <c r="F6" s="140"/>
      <c r="G6" s="140"/>
      <c r="H6" s="140"/>
      <c r="I6" s="133" t="s">
        <v>59</v>
      </c>
      <c r="J6" s="133"/>
      <c r="K6" s="133"/>
      <c r="L6" s="145">
        <v>3</v>
      </c>
      <c r="M6" s="145"/>
      <c r="N6" s="145"/>
      <c r="O6" s="42"/>
      <c r="P6" s="133" t="s">
        <v>58</v>
      </c>
      <c r="Q6" s="133"/>
      <c r="R6" s="133"/>
      <c r="S6" s="138">
        <v>43068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59</v>
      </c>
      <c r="C10" s="46">
        <v>30</v>
      </c>
      <c r="D10" s="46">
        <v>15</v>
      </c>
      <c r="E10" s="46">
        <v>3</v>
      </c>
      <c r="F10" s="6">
        <f t="shared" ref="F10:F22" si="0">B10*0.5+C10*1+D10*2+E10*2.5</f>
        <v>97</v>
      </c>
      <c r="G10" s="2"/>
      <c r="H10" s="19" t="s">
        <v>4</v>
      </c>
      <c r="I10" s="46">
        <v>99</v>
      </c>
      <c r="J10" s="46">
        <v>52</v>
      </c>
      <c r="K10" s="46">
        <v>26</v>
      </c>
      <c r="L10" s="46">
        <v>5</v>
      </c>
      <c r="M10" s="6">
        <f t="shared" ref="M10:M22" si="1">I10*0.5+J10*1+K10*2+L10*2.5</f>
        <v>166</v>
      </c>
      <c r="N10" s="9">
        <f>F20+F21+F22+M10</f>
        <v>602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73</v>
      </c>
      <c r="C11" s="46">
        <v>38</v>
      </c>
      <c r="D11" s="46">
        <v>24</v>
      </c>
      <c r="E11" s="46">
        <v>3</v>
      </c>
      <c r="F11" s="6">
        <f t="shared" si="0"/>
        <v>130</v>
      </c>
      <c r="G11" s="2"/>
      <c r="H11" s="19" t="s">
        <v>5</v>
      </c>
      <c r="I11" s="46">
        <v>80</v>
      </c>
      <c r="J11" s="46">
        <v>51</v>
      </c>
      <c r="K11" s="46">
        <v>26</v>
      </c>
      <c r="L11" s="46">
        <v>6</v>
      </c>
      <c r="M11" s="6">
        <f t="shared" si="1"/>
        <v>158</v>
      </c>
      <c r="N11" s="9">
        <f>F21+F22+M10+M11</f>
        <v>623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81</v>
      </c>
      <c r="C12" s="46">
        <v>41</v>
      </c>
      <c r="D12" s="46">
        <v>28</v>
      </c>
      <c r="E12" s="46">
        <v>3</v>
      </c>
      <c r="F12" s="6">
        <f t="shared" si="0"/>
        <v>145</v>
      </c>
      <c r="G12" s="2"/>
      <c r="H12" s="19" t="s">
        <v>6</v>
      </c>
      <c r="I12" s="46">
        <v>74</v>
      </c>
      <c r="J12" s="46">
        <v>64</v>
      </c>
      <c r="K12" s="46">
        <v>27</v>
      </c>
      <c r="L12" s="46">
        <v>10</v>
      </c>
      <c r="M12" s="6">
        <f t="shared" si="1"/>
        <v>180</v>
      </c>
      <c r="N12" s="2">
        <f>F22+M10+M11+M12</f>
        <v>669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54</v>
      </c>
      <c r="D13" s="46">
        <v>33</v>
      </c>
      <c r="E13" s="46">
        <v>7</v>
      </c>
      <c r="F13" s="6">
        <f t="shared" si="0"/>
        <v>184.5</v>
      </c>
      <c r="G13" s="2">
        <f t="shared" ref="G13:G19" si="3">F10+F11+F12+F13</f>
        <v>556.5</v>
      </c>
      <c r="H13" s="19" t="s">
        <v>7</v>
      </c>
      <c r="I13" s="46">
        <v>81</v>
      </c>
      <c r="J13" s="46">
        <v>50</v>
      </c>
      <c r="K13" s="46">
        <v>29</v>
      </c>
      <c r="L13" s="46">
        <v>4</v>
      </c>
      <c r="M13" s="6">
        <f t="shared" si="1"/>
        <v>158.5</v>
      </c>
      <c r="N13" s="2">
        <f t="shared" ref="N13:N18" si="4">M10+M11+M12+M13</f>
        <v>662.5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>
        <v>72</v>
      </c>
      <c r="C14" s="46">
        <v>50</v>
      </c>
      <c r="D14" s="46">
        <v>29</v>
      </c>
      <c r="E14" s="46">
        <v>3</v>
      </c>
      <c r="F14" s="6">
        <f t="shared" si="0"/>
        <v>151.5</v>
      </c>
      <c r="G14" s="2">
        <f t="shared" si="3"/>
        <v>611</v>
      </c>
      <c r="H14" s="19" t="s">
        <v>9</v>
      </c>
      <c r="I14" s="46">
        <v>76</v>
      </c>
      <c r="J14" s="46">
        <v>48</v>
      </c>
      <c r="K14" s="46">
        <v>27</v>
      </c>
      <c r="L14" s="46">
        <v>6</v>
      </c>
      <c r="M14" s="6">
        <f t="shared" si="1"/>
        <v>155</v>
      </c>
      <c r="N14" s="2">
        <f t="shared" si="4"/>
        <v>651.5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>
        <v>55</v>
      </c>
      <c r="C15" s="46">
        <v>36</v>
      </c>
      <c r="D15" s="46">
        <v>27</v>
      </c>
      <c r="E15" s="46">
        <v>4</v>
      </c>
      <c r="F15" s="6">
        <f t="shared" si="0"/>
        <v>127.5</v>
      </c>
      <c r="G15" s="2">
        <f t="shared" si="3"/>
        <v>608.5</v>
      </c>
      <c r="H15" s="19" t="s">
        <v>12</v>
      </c>
      <c r="I15" s="46">
        <v>75</v>
      </c>
      <c r="J15" s="46">
        <v>42</v>
      </c>
      <c r="K15" s="46">
        <v>25</v>
      </c>
      <c r="L15" s="46">
        <v>8</v>
      </c>
      <c r="M15" s="6">
        <f t="shared" si="1"/>
        <v>149.5</v>
      </c>
      <c r="N15" s="2">
        <f t="shared" si="4"/>
        <v>643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>
        <v>61</v>
      </c>
      <c r="C16" s="46">
        <v>53</v>
      </c>
      <c r="D16" s="46">
        <v>29</v>
      </c>
      <c r="E16" s="46">
        <v>4</v>
      </c>
      <c r="F16" s="6">
        <f t="shared" si="0"/>
        <v>151.5</v>
      </c>
      <c r="G16" s="2">
        <f t="shared" si="3"/>
        <v>615</v>
      </c>
      <c r="H16" s="19" t="s">
        <v>15</v>
      </c>
      <c r="I16" s="46">
        <v>72</v>
      </c>
      <c r="J16" s="46">
        <v>43</v>
      </c>
      <c r="K16" s="46">
        <v>23</v>
      </c>
      <c r="L16" s="46">
        <v>6</v>
      </c>
      <c r="M16" s="6">
        <f t="shared" si="1"/>
        <v>140</v>
      </c>
      <c r="N16" s="2">
        <f t="shared" si="4"/>
        <v>603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>
        <v>58</v>
      </c>
      <c r="C17" s="46">
        <v>72</v>
      </c>
      <c r="D17" s="46">
        <v>29</v>
      </c>
      <c r="E17" s="46">
        <v>4</v>
      </c>
      <c r="F17" s="6">
        <f t="shared" si="0"/>
        <v>169</v>
      </c>
      <c r="G17" s="2">
        <f t="shared" si="3"/>
        <v>599.5</v>
      </c>
      <c r="H17" s="19" t="s">
        <v>18</v>
      </c>
      <c r="I17" s="46">
        <v>69</v>
      </c>
      <c r="J17" s="46">
        <v>62</v>
      </c>
      <c r="K17" s="46">
        <v>29</v>
      </c>
      <c r="L17" s="46">
        <v>3</v>
      </c>
      <c r="M17" s="6">
        <f t="shared" si="1"/>
        <v>162</v>
      </c>
      <c r="N17" s="2">
        <f t="shared" si="4"/>
        <v>606.5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76</v>
      </c>
      <c r="C18" s="46">
        <v>70</v>
      </c>
      <c r="D18" s="46">
        <v>32</v>
      </c>
      <c r="E18" s="46">
        <v>4</v>
      </c>
      <c r="F18" s="6">
        <f t="shared" si="0"/>
        <v>182</v>
      </c>
      <c r="G18" s="2">
        <f t="shared" si="3"/>
        <v>630</v>
      </c>
      <c r="H18" s="19" t="s">
        <v>20</v>
      </c>
      <c r="I18" s="46">
        <v>77</v>
      </c>
      <c r="J18" s="46">
        <v>71</v>
      </c>
      <c r="K18" s="46">
        <v>31</v>
      </c>
      <c r="L18" s="46">
        <v>6</v>
      </c>
      <c r="M18" s="6">
        <f t="shared" si="1"/>
        <v>186.5</v>
      </c>
      <c r="N18" s="2">
        <f t="shared" si="4"/>
        <v>638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62</v>
      </c>
      <c r="D19" s="47">
        <v>27</v>
      </c>
      <c r="E19" s="47">
        <v>3</v>
      </c>
      <c r="F19" s="7">
        <f t="shared" si="0"/>
        <v>157</v>
      </c>
      <c r="G19" s="3">
        <f t="shared" si="3"/>
        <v>659.5</v>
      </c>
      <c r="H19" s="20" t="s">
        <v>22</v>
      </c>
      <c r="I19" s="45">
        <v>54</v>
      </c>
      <c r="J19" s="45">
        <v>34</v>
      </c>
      <c r="K19" s="45">
        <v>23</v>
      </c>
      <c r="L19" s="45">
        <v>4</v>
      </c>
      <c r="M19" s="6">
        <f t="shared" si="1"/>
        <v>117</v>
      </c>
      <c r="N19" s="2">
        <f>M16+M17+M18+M19</f>
        <v>605.5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61</v>
      </c>
      <c r="C20" s="45">
        <v>45</v>
      </c>
      <c r="D20" s="45">
        <v>27</v>
      </c>
      <c r="E20" s="45">
        <v>3</v>
      </c>
      <c r="F20" s="8">
        <f t="shared" si="0"/>
        <v>137</v>
      </c>
      <c r="G20" s="35"/>
      <c r="H20" s="19" t="s">
        <v>24</v>
      </c>
      <c r="I20" s="46">
        <v>53</v>
      </c>
      <c r="J20" s="46">
        <v>43</v>
      </c>
      <c r="K20" s="46">
        <v>36</v>
      </c>
      <c r="L20" s="46">
        <v>6</v>
      </c>
      <c r="M20" s="8">
        <f t="shared" si="1"/>
        <v>156.5</v>
      </c>
      <c r="N20" s="2">
        <f>M17+M18+M19+M20</f>
        <v>622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68</v>
      </c>
      <c r="C21" s="46">
        <v>40</v>
      </c>
      <c r="D21" s="46">
        <v>25</v>
      </c>
      <c r="E21" s="46">
        <v>4</v>
      </c>
      <c r="F21" s="6">
        <f t="shared" si="0"/>
        <v>134</v>
      </c>
      <c r="G21" s="36"/>
      <c r="H21" s="20" t="s">
        <v>25</v>
      </c>
      <c r="I21" s="46">
        <v>35</v>
      </c>
      <c r="J21" s="46">
        <v>37</v>
      </c>
      <c r="K21" s="46">
        <v>28</v>
      </c>
      <c r="L21" s="46">
        <v>6</v>
      </c>
      <c r="M21" s="6">
        <f t="shared" si="1"/>
        <v>125.5</v>
      </c>
      <c r="N21" s="2">
        <f>M18+M19+M20+M21</f>
        <v>585.5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83</v>
      </c>
      <c r="C22" s="46">
        <v>48</v>
      </c>
      <c r="D22" s="46">
        <v>34</v>
      </c>
      <c r="E22" s="46">
        <v>3</v>
      </c>
      <c r="F22" s="6">
        <f t="shared" si="0"/>
        <v>165</v>
      </c>
      <c r="G22" s="2"/>
      <c r="H22" s="21" t="s">
        <v>26</v>
      </c>
      <c r="I22" s="47">
        <v>31</v>
      </c>
      <c r="J22" s="47">
        <v>40</v>
      </c>
      <c r="K22" s="47">
        <v>31</v>
      </c>
      <c r="L22" s="47">
        <v>4</v>
      </c>
      <c r="M22" s="6">
        <f t="shared" si="1"/>
        <v>127.5</v>
      </c>
      <c r="N22" s="3">
        <f>M19+M20+M21+M22</f>
        <v>526.5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659.5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669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89</v>
      </c>
      <c r="G24" s="57"/>
      <c r="H24" s="151"/>
      <c r="I24" s="152"/>
      <c r="J24" s="52" t="s">
        <v>73</v>
      </c>
      <c r="K24" s="55"/>
      <c r="L24" s="55"/>
      <c r="M24" s="56" t="s">
        <v>75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2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tr">
        <f>'G-1'!E4:H4</f>
        <v>DE OBRA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17 X CARRERA 30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500</v>
      </c>
      <c r="M5" s="144"/>
      <c r="N5" s="144"/>
      <c r="O5" s="12"/>
      <c r="P5" s="133" t="s">
        <v>57</v>
      </c>
      <c r="Q5" s="133"/>
      <c r="R5" s="133"/>
      <c r="S5" s="142" t="s">
        <v>61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59" t="s">
        <v>153</v>
      </c>
      <c r="E6" s="159"/>
      <c r="F6" s="159"/>
      <c r="G6" s="159"/>
      <c r="H6" s="159"/>
      <c r="I6" s="133" t="s">
        <v>59</v>
      </c>
      <c r="J6" s="133"/>
      <c r="K6" s="133"/>
      <c r="L6" s="145">
        <v>3</v>
      </c>
      <c r="M6" s="145"/>
      <c r="N6" s="145"/>
      <c r="O6" s="42"/>
      <c r="P6" s="133" t="s">
        <v>58</v>
      </c>
      <c r="Q6" s="133"/>
      <c r="R6" s="133"/>
      <c r="S6" s="138">
        <f>'G-1'!S6:U6</f>
        <v>43068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174</v>
      </c>
      <c r="C10" s="46">
        <v>217</v>
      </c>
      <c r="D10" s="46">
        <v>54</v>
      </c>
      <c r="E10" s="46">
        <v>17</v>
      </c>
      <c r="F10" s="6">
        <f t="shared" ref="F10:F22" si="0">B10*0.5+C10*1+D10*2+E10*2.5</f>
        <v>454.5</v>
      </c>
      <c r="G10" s="2"/>
      <c r="H10" s="19" t="s">
        <v>4</v>
      </c>
      <c r="I10" s="46">
        <v>84</v>
      </c>
      <c r="J10" s="46">
        <v>117</v>
      </c>
      <c r="K10" s="46">
        <v>33</v>
      </c>
      <c r="L10" s="46">
        <v>5</v>
      </c>
      <c r="M10" s="6">
        <f t="shared" ref="M10:M22" si="1">I10*0.5+J10*1+K10*2+L10*2.5</f>
        <v>237.5</v>
      </c>
      <c r="N10" s="9">
        <f>F20+F21+F22+M10</f>
        <v>1067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169</v>
      </c>
      <c r="C11" s="46">
        <v>198</v>
      </c>
      <c r="D11" s="46">
        <v>47</v>
      </c>
      <c r="E11" s="46">
        <v>10</v>
      </c>
      <c r="F11" s="6">
        <f t="shared" si="0"/>
        <v>401.5</v>
      </c>
      <c r="G11" s="2"/>
      <c r="H11" s="19" t="s">
        <v>5</v>
      </c>
      <c r="I11" s="46">
        <v>78</v>
      </c>
      <c r="J11" s="46">
        <v>109</v>
      </c>
      <c r="K11" s="46">
        <v>38</v>
      </c>
      <c r="L11" s="46">
        <v>8</v>
      </c>
      <c r="M11" s="6">
        <f t="shared" si="1"/>
        <v>244</v>
      </c>
      <c r="N11" s="9">
        <f>F21+F22+M10+M11</f>
        <v>1010.5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143</v>
      </c>
      <c r="C12" s="46">
        <v>180</v>
      </c>
      <c r="D12" s="46">
        <v>47</v>
      </c>
      <c r="E12" s="46">
        <v>13</v>
      </c>
      <c r="F12" s="6">
        <f t="shared" si="0"/>
        <v>378</v>
      </c>
      <c r="G12" s="2"/>
      <c r="H12" s="19" t="s">
        <v>6</v>
      </c>
      <c r="I12" s="46">
        <v>81</v>
      </c>
      <c r="J12" s="46">
        <v>98</v>
      </c>
      <c r="K12" s="46">
        <v>39</v>
      </c>
      <c r="L12" s="46">
        <v>9</v>
      </c>
      <c r="M12" s="6">
        <f t="shared" si="1"/>
        <v>239</v>
      </c>
      <c r="N12" s="2">
        <f>F22+M10+M11+M12</f>
        <v>975.5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131</v>
      </c>
      <c r="C13" s="46">
        <v>167</v>
      </c>
      <c r="D13" s="46">
        <v>42</v>
      </c>
      <c r="E13" s="46">
        <v>9</v>
      </c>
      <c r="F13" s="6">
        <f t="shared" si="0"/>
        <v>339</v>
      </c>
      <c r="G13" s="2">
        <f t="shared" ref="G13:G19" si="3">F10+F11+F12+F13</f>
        <v>1573</v>
      </c>
      <c r="H13" s="19" t="s">
        <v>7</v>
      </c>
      <c r="I13" s="46">
        <v>94</v>
      </c>
      <c r="J13" s="46">
        <v>110</v>
      </c>
      <c r="K13" s="46">
        <v>36</v>
      </c>
      <c r="L13" s="46">
        <v>7</v>
      </c>
      <c r="M13" s="6">
        <f t="shared" si="1"/>
        <v>246.5</v>
      </c>
      <c r="N13" s="2">
        <f t="shared" ref="N13:N18" si="4">M10+M11+M12+M13</f>
        <v>967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212.5</v>
      </c>
    </row>
    <row r="14" spans="1:28" ht="24" customHeight="1" x14ac:dyDescent="0.2">
      <c r="A14" s="18" t="s">
        <v>21</v>
      </c>
      <c r="B14" s="46">
        <v>110</v>
      </c>
      <c r="C14" s="46">
        <v>150</v>
      </c>
      <c r="D14" s="46">
        <v>49</v>
      </c>
      <c r="E14" s="46">
        <v>17</v>
      </c>
      <c r="F14" s="6">
        <f t="shared" si="0"/>
        <v>345.5</v>
      </c>
      <c r="G14" s="2">
        <f t="shared" si="3"/>
        <v>1464</v>
      </c>
      <c r="H14" s="19" t="s">
        <v>9</v>
      </c>
      <c r="I14" s="46">
        <v>79</v>
      </c>
      <c r="J14" s="46">
        <v>97</v>
      </c>
      <c r="K14" s="46">
        <v>33</v>
      </c>
      <c r="L14" s="46">
        <v>10</v>
      </c>
      <c r="M14" s="6">
        <f t="shared" si="1"/>
        <v>227.5</v>
      </c>
      <c r="N14" s="2">
        <f t="shared" si="4"/>
        <v>957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226</v>
      </c>
    </row>
    <row r="15" spans="1:28" ht="24" customHeight="1" x14ac:dyDescent="0.2">
      <c r="A15" s="18" t="s">
        <v>23</v>
      </c>
      <c r="B15" s="46">
        <v>93</v>
      </c>
      <c r="C15" s="46">
        <v>154</v>
      </c>
      <c r="D15" s="46">
        <v>42</v>
      </c>
      <c r="E15" s="46">
        <v>15</v>
      </c>
      <c r="F15" s="6">
        <f t="shared" si="0"/>
        <v>322</v>
      </c>
      <c r="G15" s="2">
        <f t="shared" si="3"/>
        <v>1384.5</v>
      </c>
      <c r="H15" s="19" t="s">
        <v>12</v>
      </c>
      <c r="I15" s="46">
        <v>74</v>
      </c>
      <c r="J15" s="46">
        <v>101</v>
      </c>
      <c r="K15" s="46">
        <v>32</v>
      </c>
      <c r="L15" s="46">
        <v>9</v>
      </c>
      <c r="M15" s="6">
        <f t="shared" si="1"/>
        <v>224.5</v>
      </c>
      <c r="N15" s="2">
        <f t="shared" si="4"/>
        <v>937.5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51">
        <v>233.5</v>
      </c>
    </row>
    <row r="16" spans="1:28" ht="24" customHeight="1" x14ac:dyDescent="0.2">
      <c r="A16" s="18" t="s">
        <v>39</v>
      </c>
      <c r="B16" s="46">
        <v>119</v>
      </c>
      <c r="C16" s="46">
        <v>159</v>
      </c>
      <c r="D16" s="46">
        <v>44</v>
      </c>
      <c r="E16" s="46">
        <v>12</v>
      </c>
      <c r="F16" s="6">
        <f t="shared" si="0"/>
        <v>336.5</v>
      </c>
      <c r="G16" s="2">
        <f t="shared" si="3"/>
        <v>1343</v>
      </c>
      <c r="H16" s="19" t="s">
        <v>15</v>
      </c>
      <c r="I16" s="46">
        <v>81</v>
      </c>
      <c r="J16" s="46">
        <v>102</v>
      </c>
      <c r="K16" s="46">
        <v>31</v>
      </c>
      <c r="L16" s="46">
        <v>8</v>
      </c>
      <c r="M16" s="6">
        <f t="shared" si="1"/>
        <v>224.5</v>
      </c>
      <c r="N16" s="2">
        <f t="shared" si="4"/>
        <v>923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234</v>
      </c>
    </row>
    <row r="17" spans="1:28" ht="24" customHeight="1" x14ac:dyDescent="0.2">
      <c r="A17" s="18" t="s">
        <v>40</v>
      </c>
      <c r="B17" s="46">
        <v>124</v>
      </c>
      <c r="C17" s="46">
        <v>167</v>
      </c>
      <c r="D17" s="46">
        <v>47</v>
      </c>
      <c r="E17" s="46">
        <v>13</v>
      </c>
      <c r="F17" s="6">
        <f t="shared" si="0"/>
        <v>355.5</v>
      </c>
      <c r="G17" s="2">
        <f t="shared" si="3"/>
        <v>1359.5</v>
      </c>
      <c r="H17" s="19" t="s">
        <v>18</v>
      </c>
      <c r="I17" s="46">
        <v>131</v>
      </c>
      <c r="J17" s="46">
        <v>141</v>
      </c>
      <c r="K17" s="46">
        <v>36</v>
      </c>
      <c r="L17" s="46">
        <v>11</v>
      </c>
      <c r="M17" s="6">
        <f t="shared" si="1"/>
        <v>306</v>
      </c>
      <c r="N17" s="2">
        <f t="shared" si="4"/>
        <v>982.5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96</v>
      </c>
      <c r="C18" s="46">
        <v>124</v>
      </c>
      <c r="D18" s="46">
        <v>33</v>
      </c>
      <c r="E18" s="46">
        <v>9</v>
      </c>
      <c r="F18" s="6">
        <f t="shared" si="0"/>
        <v>260.5</v>
      </c>
      <c r="G18" s="2">
        <f t="shared" si="3"/>
        <v>1274.5</v>
      </c>
      <c r="H18" s="19" t="s">
        <v>20</v>
      </c>
      <c r="I18" s="46">
        <v>119</v>
      </c>
      <c r="J18" s="46">
        <v>129</v>
      </c>
      <c r="K18" s="46">
        <v>34</v>
      </c>
      <c r="L18" s="46">
        <v>15</v>
      </c>
      <c r="M18" s="6">
        <f t="shared" si="1"/>
        <v>294</v>
      </c>
      <c r="N18" s="2">
        <f t="shared" si="4"/>
        <v>1049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88</v>
      </c>
      <c r="C19" s="47">
        <v>149</v>
      </c>
      <c r="D19" s="47">
        <v>29</v>
      </c>
      <c r="E19" s="47">
        <v>12</v>
      </c>
      <c r="F19" s="7">
        <f t="shared" si="0"/>
        <v>281</v>
      </c>
      <c r="G19" s="3">
        <f t="shared" si="3"/>
        <v>1233.5</v>
      </c>
      <c r="H19" s="20" t="s">
        <v>22</v>
      </c>
      <c r="I19" s="45">
        <v>101</v>
      </c>
      <c r="J19" s="45">
        <v>113</v>
      </c>
      <c r="K19" s="45">
        <v>38</v>
      </c>
      <c r="L19" s="45">
        <v>11</v>
      </c>
      <c r="M19" s="6">
        <f t="shared" si="1"/>
        <v>267</v>
      </c>
      <c r="N19" s="2">
        <f>M16+M17+M18+M19</f>
        <v>1091.5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97</v>
      </c>
      <c r="C20" s="45">
        <v>149</v>
      </c>
      <c r="D20" s="45">
        <v>39</v>
      </c>
      <c r="E20" s="45">
        <v>10</v>
      </c>
      <c r="F20" s="8">
        <f t="shared" si="0"/>
        <v>300.5</v>
      </c>
      <c r="G20" s="35"/>
      <c r="H20" s="19" t="s">
        <v>24</v>
      </c>
      <c r="I20" s="46">
        <v>107</v>
      </c>
      <c r="J20" s="46">
        <v>123</v>
      </c>
      <c r="K20" s="46">
        <v>36</v>
      </c>
      <c r="L20" s="46">
        <v>9</v>
      </c>
      <c r="M20" s="8">
        <f t="shared" si="1"/>
        <v>271</v>
      </c>
      <c r="N20" s="2">
        <f>M17+M18+M19+M20</f>
        <v>1138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80</v>
      </c>
      <c r="C21" s="46">
        <v>136</v>
      </c>
      <c r="D21" s="46">
        <v>39</v>
      </c>
      <c r="E21" s="46">
        <v>8</v>
      </c>
      <c r="F21" s="6">
        <f t="shared" si="0"/>
        <v>274</v>
      </c>
      <c r="G21" s="36"/>
      <c r="H21" s="20" t="s">
        <v>25</v>
      </c>
      <c r="I21" s="46">
        <v>116</v>
      </c>
      <c r="J21" s="46">
        <v>159</v>
      </c>
      <c r="K21" s="46">
        <v>39</v>
      </c>
      <c r="L21" s="46">
        <v>11</v>
      </c>
      <c r="M21" s="6">
        <f t="shared" si="1"/>
        <v>322.5</v>
      </c>
      <c r="N21" s="2">
        <f>M18+M19+M20+M21</f>
        <v>1154.5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93</v>
      </c>
      <c r="C22" s="46">
        <v>118</v>
      </c>
      <c r="D22" s="46">
        <v>34</v>
      </c>
      <c r="E22" s="46">
        <v>9</v>
      </c>
      <c r="F22" s="6">
        <f t="shared" si="0"/>
        <v>255</v>
      </c>
      <c r="G22" s="2"/>
      <c r="H22" s="21" t="s">
        <v>26</v>
      </c>
      <c r="I22" s="47">
        <v>119</v>
      </c>
      <c r="J22" s="47">
        <v>149</v>
      </c>
      <c r="K22" s="47">
        <v>35</v>
      </c>
      <c r="L22" s="47">
        <v>9</v>
      </c>
      <c r="M22" s="6">
        <f t="shared" si="1"/>
        <v>301</v>
      </c>
      <c r="N22" s="3">
        <f>M19+M20+M21+M22</f>
        <v>1161.5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1573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1161.5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65</v>
      </c>
      <c r="G24" s="57"/>
      <c r="H24" s="151"/>
      <c r="I24" s="152"/>
      <c r="J24" s="52" t="s">
        <v>73</v>
      </c>
      <c r="K24" s="55"/>
      <c r="L24" s="55"/>
      <c r="M24" s="56" t="s">
        <v>93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tr">
        <f>'G-1'!E4:H4</f>
        <v>DE OBRA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17 X CARRERA 30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500</v>
      </c>
      <c r="M5" s="144"/>
      <c r="N5" s="144"/>
      <c r="O5" s="12"/>
      <c r="P5" s="133" t="s">
        <v>57</v>
      </c>
      <c r="Q5" s="133"/>
      <c r="R5" s="133"/>
      <c r="S5" s="142" t="s">
        <v>94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40" t="s">
        <v>157</v>
      </c>
      <c r="E6" s="140"/>
      <c r="F6" s="140"/>
      <c r="G6" s="140"/>
      <c r="H6" s="140"/>
      <c r="I6" s="133" t="s">
        <v>59</v>
      </c>
      <c r="J6" s="133"/>
      <c r="K6" s="133"/>
      <c r="L6" s="145">
        <v>3</v>
      </c>
      <c r="M6" s="145"/>
      <c r="N6" s="145"/>
      <c r="O6" s="42"/>
      <c r="P6" s="133" t="s">
        <v>58</v>
      </c>
      <c r="Q6" s="133"/>
      <c r="R6" s="133"/>
      <c r="S6" s="138">
        <f>'G-1'!S6:U6</f>
        <v>43068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49</v>
      </c>
      <c r="C10" s="46">
        <v>76</v>
      </c>
      <c r="D10" s="46">
        <v>20</v>
      </c>
      <c r="E10" s="46">
        <v>7</v>
      </c>
      <c r="F10" s="48">
        <f>B10*0.5+C10*1+D10*2+E10*2.5</f>
        <v>158</v>
      </c>
      <c r="G10" s="2"/>
      <c r="H10" s="19" t="s">
        <v>4</v>
      </c>
      <c r="I10" s="46">
        <v>27</v>
      </c>
      <c r="J10" s="46">
        <v>135</v>
      </c>
      <c r="K10" s="46">
        <v>17</v>
      </c>
      <c r="L10" s="46">
        <v>16</v>
      </c>
      <c r="M10" s="6">
        <f>I10*0.5+J10*1+K10*2+L10*2.5</f>
        <v>222.5</v>
      </c>
      <c r="N10" s="9">
        <f>F20+F21+F22+M10</f>
        <v>777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46</v>
      </c>
      <c r="C11" s="46">
        <v>80</v>
      </c>
      <c r="D11" s="46">
        <v>19</v>
      </c>
      <c r="E11" s="46">
        <v>11</v>
      </c>
      <c r="F11" s="6">
        <f t="shared" ref="F11:F22" si="0">B11*0.5+C11*1+D11*2+E11*2.5</f>
        <v>168.5</v>
      </c>
      <c r="G11" s="2"/>
      <c r="H11" s="19" t="s">
        <v>5</v>
      </c>
      <c r="I11" s="46">
        <v>46</v>
      </c>
      <c r="J11" s="46">
        <v>154</v>
      </c>
      <c r="K11" s="46">
        <v>19</v>
      </c>
      <c r="L11" s="46">
        <v>14</v>
      </c>
      <c r="M11" s="6">
        <f t="shared" ref="M11:M22" si="1">I11*0.5+J11*1+K11*2+L11*2.5</f>
        <v>250</v>
      </c>
      <c r="N11" s="9">
        <f>F21+F22+M10+M11</f>
        <v>857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83</v>
      </c>
      <c r="D12" s="46">
        <v>23</v>
      </c>
      <c r="E12" s="46">
        <v>9</v>
      </c>
      <c r="F12" s="6">
        <f t="shared" si="0"/>
        <v>171.5</v>
      </c>
      <c r="G12" s="2"/>
      <c r="H12" s="19" t="s">
        <v>6</v>
      </c>
      <c r="I12" s="46">
        <v>37</v>
      </c>
      <c r="J12" s="46">
        <v>139</v>
      </c>
      <c r="K12" s="46">
        <v>21</v>
      </c>
      <c r="L12" s="46">
        <v>10</v>
      </c>
      <c r="M12" s="6">
        <f t="shared" si="1"/>
        <v>224.5</v>
      </c>
      <c r="N12" s="2">
        <f>F22+M10+M11+M12</f>
        <v>879.5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111</v>
      </c>
      <c r="D13" s="46">
        <v>25</v>
      </c>
      <c r="E13" s="46">
        <v>7</v>
      </c>
      <c r="F13" s="6">
        <f t="shared" si="0"/>
        <v>200</v>
      </c>
      <c r="G13" s="2">
        <f>F10+F11+F12+F13</f>
        <v>698</v>
      </c>
      <c r="H13" s="19" t="s">
        <v>7</v>
      </c>
      <c r="I13" s="46">
        <v>42</v>
      </c>
      <c r="J13" s="46">
        <v>107</v>
      </c>
      <c r="K13" s="46">
        <v>18</v>
      </c>
      <c r="L13" s="46">
        <v>12</v>
      </c>
      <c r="M13" s="6">
        <f t="shared" si="1"/>
        <v>194</v>
      </c>
      <c r="N13" s="2">
        <f t="shared" ref="N13:N18" si="3">M10+M11+M12+M13</f>
        <v>891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71</v>
      </c>
      <c r="D14" s="46">
        <v>11</v>
      </c>
      <c r="E14" s="46">
        <v>5</v>
      </c>
      <c r="F14" s="6">
        <f t="shared" si="0"/>
        <v>120.5</v>
      </c>
      <c r="G14" s="2">
        <f t="shared" ref="G14:G19" si="5">F11+F12+F13+F14</f>
        <v>660.5</v>
      </c>
      <c r="H14" s="19" t="s">
        <v>9</v>
      </c>
      <c r="I14" s="46">
        <v>29</v>
      </c>
      <c r="J14" s="46">
        <v>112</v>
      </c>
      <c r="K14" s="46">
        <v>20</v>
      </c>
      <c r="L14" s="46">
        <v>7</v>
      </c>
      <c r="M14" s="6">
        <f t="shared" si="1"/>
        <v>184</v>
      </c>
      <c r="N14" s="2">
        <f t="shared" si="3"/>
        <v>852.5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34</v>
      </c>
      <c r="C15" s="46">
        <v>111</v>
      </c>
      <c r="D15" s="46">
        <v>13</v>
      </c>
      <c r="E15" s="46">
        <v>8</v>
      </c>
      <c r="F15" s="6">
        <f t="shared" si="0"/>
        <v>174</v>
      </c>
      <c r="G15" s="2">
        <f t="shared" si="5"/>
        <v>666</v>
      </c>
      <c r="H15" s="19" t="s">
        <v>12</v>
      </c>
      <c r="I15" s="46">
        <v>28</v>
      </c>
      <c r="J15" s="46">
        <v>101</v>
      </c>
      <c r="K15" s="46">
        <v>24</v>
      </c>
      <c r="L15" s="46">
        <v>8</v>
      </c>
      <c r="M15" s="6">
        <f t="shared" si="1"/>
        <v>183</v>
      </c>
      <c r="N15" s="2">
        <f t="shared" si="3"/>
        <v>785.5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42</v>
      </c>
      <c r="C16" s="46">
        <v>115</v>
      </c>
      <c r="D16" s="46">
        <v>20</v>
      </c>
      <c r="E16" s="46">
        <v>6</v>
      </c>
      <c r="F16" s="6">
        <f t="shared" si="0"/>
        <v>191</v>
      </c>
      <c r="G16" s="2">
        <f t="shared" si="5"/>
        <v>685.5</v>
      </c>
      <c r="H16" s="19" t="s">
        <v>15</v>
      </c>
      <c r="I16" s="46">
        <v>30</v>
      </c>
      <c r="J16" s="46">
        <v>98</v>
      </c>
      <c r="K16" s="46">
        <v>21</v>
      </c>
      <c r="L16" s="46">
        <v>10</v>
      </c>
      <c r="M16" s="6">
        <f t="shared" si="1"/>
        <v>180</v>
      </c>
      <c r="N16" s="2">
        <f t="shared" si="3"/>
        <v>741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119</v>
      </c>
      <c r="D17" s="46">
        <v>20</v>
      </c>
      <c r="E17" s="46">
        <v>15</v>
      </c>
      <c r="F17" s="6">
        <f t="shared" si="0"/>
        <v>219.5</v>
      </c>
      <c r="G17" s="2">
        <f t="shared" si="5"/>
        <v>705</v>
      </c>
      <c r="H17" s="19" t="s">
        <v>18</v>
      </c>
      <c r="I17" s="46">
        <v>31</v>
      </c>
      <c r="J17" s="46">
        <v>97</v>
      </c>
      <c r="K17" s="46">
        <v>18</v>
      </c>
      <c r="L17" s="46">
        <v>7</v>
      </c>
      <c r="M17" s="6">
        <f t="shared" si="1"/>
        <v>166</v>
      </c>
      <c r="N17" s="2">
        <f t="shared" si="3"/>
        <v>713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25</v>
      </c>
      <c r="C18" s="46">
        <v>79</v>
      </c>
      <c r="D18" s="46">
        <v>10</v>
      </c>
      <c r="E18" s="46">
        <v>6</v>
      </c>
      <c r="F18" s="6">
        <f t="shared" si="0"/>
        <v>126.5</v>
      </c>
      <c r="G18" s="2">
        <f t="shared" si="5"/>
        <v>711</v>
      </c>
      <c r="H18" s="19" t="s">
        <v>20</v>
      </c>
      <c r="I18" s="46">
        <v>38</v>
      </c>
      <c r="J18" s="46">
        <v>106</v>
      </c>
      <c r="K18" s="46">
        <v>16</v>
      </c>
      <c r="L18" s="46">
        <v>9</v>
      </c>
      <c r="M18" s="6">
        <f t="shared" si="1"/>
        <v>179.5</v>
      </c>
      <c r="N18" s="2">
        <f t="shared" si="3"/>
        <v>708.5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88</v>
      </c>
      <c r="D19" s="47">
        <v>19</v>
      </c>
      <c r="E19" s="47">
        <v>11</v>
      </c>
      <c r="F19" s="7">
        <f t="shared" si="0"/>
        <v>163.5</v>
      </c>
      <c r="G19" s="3">
        <f t="shared" si="5"/>
        <v>700.5</v>
      </c>
      <c r="H19" s="20" t="s">
        <v>22</v>
      </c>
      <c r="I19" s="45">
        <v>30</v>
      </c>
      <c r="J19" s="45">
        <v>99</v>
      </c>
      <c r="K19" s="45">
        <v>16</v>
      </c>
      <c r="L19" s="45">
        <v>10</v>
      </c>
      <c r="M19" s="6">
        <f t="shared" si="1"/>
        <v>171</v>
      </c>
      <c r="N19" s="2">
        <f>M16+M17+M18+M19</f>
        <v>696.5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41</v>
      </c>
      <c r="C20" s="45">
        <v>99</v>
      </c>
      <c r="D20" s="45">
        <v>14</v>
      </c>
      <c r="E20" s="45">
        <v>9</v>
      </c>
      <c r="F20" s="8">
        <f t="shared" si="0"/>
        <v>170</v>
      </c>
      <c r="G20" s="35"/>
      <c r="H20" s="19" t="s">
        <v>24</v>
      </c>
      <c r="I20" s="46">
        <v>47</v>
      </c>
      <c r="J20" s="46">
        <v>98</v>
      </c>
      <c r="K20" s="46">
        <v>16</v>
      </c>
      <c r="L20" s="46">
        <v>7</v>
      </c>
      <c r="M20" s="8">
        <f t="shared" si="1"/>
        <v>171</v>
      </c>
      <c r="N20" s="2">
        <f>M17+M18+M19+M20</f>
        <v>687.5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117</v>
      </c>
      <c r="D21" s="46">
        <v>17</v>
      </c>
      <c r="E21" s="46">
        <v>13</v>
      </c>
      <c r="F21" s="6">
        <f t="shared" si="0"/>
        <v>202</v>
      </c>
      <c r="G21" s="36"/>
      <c r="H21" s="20" t="s">
        <v>25</v>
      </c>
      <c r="I21" s="46">
        <v>39</v>
      </c>
      <c r="J21" s="46">
        <v>111</v>
      </c>
      <c r="K21" s="46">
        <v>20</v>
      </c>
      <c r="L21" s="46">
        <v>9</v>
      </c>
      <c r="M21" s="6">
        <f t="shared" si="1"/>
        <v>193</v>
      </c>
      <c r="N21" s="2">
        <f>M18+M19+M20+M21</f>
        <v>714.5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106</v>
      </c>
      <c r="D22" s="46">
        <v>20</v>
      </c>
      <c r="E22" s="46">
        <v>9</v>
      </c>
      <c r="F22" s="6">
        <f t="shared" si="0"/>
        <v>182.5</v>
      </c>
      <c r="G22" s="2"/>
      <c r="H22" s="21" t="s">
        <v>26</v>
      </c>
      <c r="I22" s="47">
        <v>33</v>
      </c>
      <c r="J22" s="47">
        <v>95</v>
      </c>
      <c r="K22" s="47">
        <v>18</v>
      </c>
      <c r="L22" s="47">
        <v>8</v>
      </c>
      <c r="M22" s="6">
        <f t="shared" si="1"/>
        <v>167.5</v>
      </c>
      <c r="N22" s="3">
        <f>M19+M20+M21+M22</f>
        <v>702.5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711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891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87</v>
      </c>
      <c r="G24" s="57"/>
      <c r="H24" s="151"/>
      <c r="I24" s="152"/>
      <c r="J24" s="52" t="s">
        <v>73</v>
      </c>
      <c r="K24" s="55"/>
      <c r="L24" s="55"/>
      <c r="M24" s="56" t="s">
        <v>76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1" t="s">
        <v>62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9" t="s">
        <v>54</v>
      </c>
      <c r="B5" s="139"/>
      <c r="C5" s="139"/>
      <c r="D5" s="26"/>
      <c r="E5" s="143" t="str">
        <f>'G-1'!E4:H4</f>
        <v>DE OBRA</v>
      </c>
      <c r="F5" s="143"/>
      <c r="G5" s="143"/>
      <c r="H5" s="14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3" t="s">
        <v>56</v>
      </c>
      <c r="B6" s="133"/>
      <c r="C6" s="133"/>
      <c r="D6" s="143" t="str">
        <f>'G-1'!D5:H5</f>
        <v>CALLE 17 X CARRERA 30</v>
      </c>
      <c r="E6" s="143"/>
      <c r="F6" s="143"/>
      <c r="G6" s="143"/>
      <c r="H6" s="143"/>
      <c r="I6" s="133" t="s">
        <v>53</v>
      </c>
      <c r="J6" s="133"/>
      <c r="K6" s="133"/>
      <c r="L6" s="144">
        <f>'G-1'!L5:N5</f>
        <v>500</v>
      </c>
      <c r="M6" s="144"/>
      <c r="N6" s="144"/>
      <c r="O6" s="12"/>
      <c r="P6" s="133" t="s">
        <v>58</v>
      </c>
      <c r="Q6" s="133"/>
      <c r="R6" s="133"/>
      <c r="S6" s="160">
        <f>'G-1'!S6:U6</f>
        <v>43068</v>
      </c>
      <c r="T6" s="160"/>
      <c r="U6" s="160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f>'G-1'!B10+'G-2'!B10+'G-4'!B10</f>
        <v>282</v>
      </c>
      <c r="C10" s="46">
        <f>'G-1'!C10+'G-2'!C10+'G-4'!C10</f>
        <v>323</v>
      </c>
      <c r="D10" s="46">
        <f>'G-1'!D10+'G-2'!D10+'G-4'!D10</f>
        <v>89</v>
      </c>
      <c r="E10" s="46">
        <f>'G-1'!E10+'G-2'!E10+'G-4'!E10</f>
        <v>27</v>
      </c>
      <c r="F10" s="6">
        <f t="shared" ref="F10:F22" si="0">B10*0.5+C10*1+D10*2+E10*2.5</f>
        <v>709.5</v>
      </c>
      <c r="G10" s="2"/>
      <c r="H10" s="19" t="s">
        <v>4</v>
      </c>
      <c r="I10" s="46">
        <f>'G-1'!I10+'G-2'!I10+'G-4'!I10</f>
        <v>210</v>
      </c>
      <c r="J10" s="46">
        <f>'G-1'!J10+'G-2'!J10+'G-4'!J10</f>
        <v>304</v>
      </c>
      <c r="K10" s="46">
        <f>'G-1'!K10+'G-2'!K10+'G-4'!K10</f>
        <v>76</v>
      </c>
      <c r="L10" s="46">
        <f>'G-1'!L10+'G-2'!L10+'G-4'!L10</f>
        <v>26</v>
      </c>
      <c r="M10" s="6">
        <f t="shared" ref="M10:M22" si="1">I10*0.5+J10*1+K10*2+L10*2.5</f>
        <v>626</v>
      </c>
      <c r="N10" s="9">
        <f>F20+F21+F22+M10</f>
        <v>2446</v>
      </c>
      <c r="O10" s="19" t="s">
        <v>43</v>
      </c>
      <c r="P10" s="46">
        <f>'G-1'!P10+'G-2'!P10+'G-4'!P10</f>
        <v>0</v>
      </c>
      <c r="Q10" s="46">
        <f>'G-1'!Q10+'G-2'!Q10+'G-4'!Q10</f>
        <v>0</v>
      </c>
      <c r="R10" s="46">
        <f>'G-1'!R10+'G-2'!R10+'G-4'!R10</f>
        <v>0</v>
      </c>
      <c r="S10" s="46">
        <f>'G-1'!S10+'G-2'!S10+'G-4'!S10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288</v>
      </c>
      <c r="C11" s="46">
        <f>'G-1'!C11+'G-2'!C11+'G-4'!C11</f>
        <v>316</v>
      </c>
      <c r="D11" s="46">
        <f>'G-1'!D11+'G-2'!D11+'G-4'!D11</f>
        <v>90</v>
      </c>
      <c r="E11" s="46">
        <f>'G-1'!E11+'G-2'!E11+'G-4'!E11</f>
        <v>24</v>
      </c>
      <c r="F11" s="6">
        <f t="shared" si="0"/>
        <v>700</v>
      </c>
      <c r="G11" s="2"/>
      <c r="H11" s="19" t="s">
        <v>5</v>
      </c>
      <c r="I11" s="46">
        <f>'G-1'!I11+'G-2'!I11+'G-4'!I11</f>
        <v>204</v>
      </c>
      <c r="J11" s="46">
        <f>'G-1'!J11+'G-2'!J11+'G-4'!J11</f>
        <v>314</v>
      </c>
      <c r="K11" s="46">
        <f>'G-1'!K11+'G-2'!K11+'G-4'!K11</f>
        <v>83</v>
      </c>
      <c r="L11" s="46">
        <f>'G-1'!L11+'G-2'!L11+'G-4'!L11</f>
        <v>28</v>
      </c>
      <c r="M11" s="6">
        <f t="shared" si="1"/>
        <v>652</v>
      </c>
      <c r="N11" s="9">
        <f>F21+F22+M10+M11</f>
        <v>2490.5</v>
      </c>
      <c r="O11" s="19" t="s">
        <v>44</v>
      </c>
      <c r="P11" s="46">
        <f>'G-1'!P11+'G-2'!P11+'G-4'!P11</f>
        <v>0</v>
      </c>
      <c r="Q11" s="46">
        <f>'G-1'!Q11+'G-2'!Q11+'G-4'!Q11</f>
        <v>0</v>
      </c>
      <c r="R11" s="46">
        <f>'G-1'!R11+'G-2'!R11+'G-4'!R11</f>
        <v>0</v>
      </c>
      <c r="S11" s="46">
        <f>'G-1'!S11+'G-2'!S11+'G-4'!S11</f>
        <v>0</v>
      </c>
      <c r="T11" s="6">
        <f t="shared" si="2"/>
        <v>0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264</v>
      </c>
      <c r="C12" s="46">
        <f>'G-1'!C12+'G-2'!C12+'G-4'!C12</f>
        <v>304</v>
      </c>
      <c r="D12" s="46">
        <f>'G-1'!D12+'G-2'!D12+'G-4'!D12</f>
        <v>98</v>
      </c>
      <c r="E12" s="46">
        <f>'G-1'!E12+'G-2'!E12+'G-4'!E12</f>
        <v>25</v>
      </c>
      <c r="F12" s="6">
        <f t="shared" si="0"/>
        <v>694.5</v>
      </c>
      <c r="G12" s="2"/>
      <c r="H12" s="19" t="s">
        <v>6</v>
      </c>
      <c r="I12" s="46">
        <f>'G-1'!I12+'G-2'!I12+'G-4'!I12</f>
        <v>192</v>
      </c>
      <c r="J12" s="46">
        <f>'G-1'!J12+'G-2'!J12+'G-4'!J12</f>
        <v>301</v>
      </c>
      <c r="K12" s="46">
        <f>'G-1'!K12+'G-2'!K12+'G-4'!K12</f>
        <v>87</v>
      </c>
      <c r="L12" s="46">
        <f>'G-1'!L12+'G-2'!L12+'G-4'!L12</f>
        <v>29</v>
      </c>
      <c r="M12" s="6">
        <f t="shared" si="1"/>
        <v>643.5</v>
      </c>
      <c r="N12" s="2">
        <f>F22+M10+M11+M12</f>
        <v>2524</v>
      </c>
      <c r="O12" s="19" t="s">
        <v>32</v>
      </c>
      <c r="P12" s="46">
        <f>'G-1'!P12+'G-2'!P12+'G-4'!P12</f>
        <v>0</v>
      </c>
      <c r="Q12" s="46">
        <f>'G-1'!Q12+'G-2'!Q12+'G-4'!Q12</f>
        <v>0</v>
      </c>
      <c r="R12" s="46">
        <f>'G-1'!R12+'G-2'!R12+'G-4'!R12</f>
        <v>0</v>
      </c>
      <c r="S12" s="46">
        <f>'G-1'!S12+'G-2'!S12+'G-4'!S12</f>
        <v>0</v>
      </c>
      <c r="T12" s="6">
        <f t="shared" si="2"/>
        <v>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268</v>
      </c>
      <c r="C13" s="46">
        <f>'G-1'!C13+'G-2'!C13+'G-4'!C13</f>
        <v>332</v>
      </c>
      <c r="D13" s="46">
        <f>'G-1'!D13+'G-2'!D13+'G-4'!D13</f>
        <v>100</v>
      </c>
      <c r="E13" s="46">
        <f>'G-1'!E13+'G-2'!E13+'G-4'!E13</f>
        <v>23</v>
      </c>
      <c r="F13" s="6">
        <f t="shared" si="0"/>
        <v>723.5</v>
      </c>
      <c r="G13" s="2">
        <f t="shared" ref="G13:G19" si="3">F10+F11+F12+F13</f>
        <v>2827.5</v>
      </c>
      <c r="H13" s="19" t="s">
        <v>7</v>
      </c>
      <c r="I13" s="46">
        <f>'G-1'!I13+'G-2'!I13+'G-4'!I13</f>
        <v>217</v>
      </c>
      <c r="J13" s="46">
        <f>'G-1'!J13+'G-2'!J13+'G-4'!J13</f>
        <v>267</v>
      </c>
      <c r="K13" s="46">
        <f>'G-1'!K13+'G-2'!K13+'G-4'!K13</f>
        <v>83</v>
      </c>
      <c r="L13" s="46">
        <f>'G-1'!L13+'G-2'!L13+'G-4'!L13</f>
        <v>23</v>
      </c>
      <c r="M13" s="6">
        <f t="shared" si="1"/>
        <v>599</v>
      </c>
      <c r="N13" s="2">
        <f t="shared" ref="N13:N18" si="4">M10+M11+M12+M13</f>
        <v>2520.5</v>
      </c>
      <c r="O13" s="19" t="s">
        <v>33</v>
      </c>
      <c r="P13" s="46">
        <f>'G-1'!P13+'G-2'!P13+'G-4'!P13</f>
        <v>0</v>
      </c>
      <c r="Q13" s="46">
        <f>'G-1'!Q13+'G-2'!Q13+'G-4'!Q13</f>
        <v>0</v>
      </c>
      <c r="R13" s="46">
        <f>'G-1'!R13+'G-2'!R13+'G-4'!R13</f>
        <v>0</v>
      </c>
      <c r="S13" s="46">
        <f>'G-1'!S13+'G-2'!S13+'G-4'!S13</f>
        <v>0</v>
      </c>
      <c r="T13" s="6">
        <f t="shared" si="2"/>
        <v>0</v>
      </c>
      <c r="U13" s="2">
        <f t="shared" ref="U13:U21" si="5">T10+T11+T12+T13</f>
        <v>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212</v>
      </c>
      <c r="C14" s="46">
        <f>'G-1'!C14+'G-2'!C14+'G-4'!C14</f>
        <v>271</v>
      </c>
      <c r="D14" s="46">
        <f>'G-1'!D14+'G-2'!D14+'G-4'!D14</f>
        <v>89</v>
      </c>
      <c r="E14" s="46">
        <f>'G-1'!E14+'G-2'!E14+'G-4'!E14</f>
        <v>25</v>
      </c>
      <c r="F14" s="6">
        <f t="shared" si="0"/>
        <v>617.5</v>
      </c>
      <c r="G14" s="2">
        <f t="shared" si="3"/>
        <v>2735.5</v>
      </c>
      <c r="H14" s="19" t="s">
        <v>9</v>
      </c>
      <c r="I14" s="46">
        <f>'G-1'!I14+'G-2'!I14+'G-4'!I14</f>
        <v>184</v>
      </c>
      <c r="J14" s="46">
        <f>'G-1'!J14+'G-2'!J14+'G-4'!J14</f>
        <v>257</v>
      </c>
      <c r="K14" s="46">
        <f>'G-1'!K14+'G-2'!K14+'G-4'!K14</f>
        <v>80</v>
      </c>
      <c r="L14" s="46">
        <f>'G-1'!L14+'G-2'!L14+'G-4'!L14</f>
        <v>23</v>
      </c>
      <c r="M14" s="6">
        <f t="shared" si="1"/>
        <v>566.5</v>
      </c>
      <c r="N14" s="2">
        <f t="shared" si="4"/>
        <v>2461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0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182</v>
      </c>
      <c r="C15" s="46">
        <f>'G-1'!C15+'G-2'!C15+'G-4'!C15</f>
        <v>301</v>
      </c>
      <c r="D15" s="46">
        <f>'G-1'!D15+'G-2'!D15+'G-4'!D15</f>
        <v>82</v>
      </c>
      <c r="E15" s="46">
        <f>'G-1'!E15+'G-2'!E15+'G-4'!E15</f>
        <v>27</v>
      </c>
      <c r="F15" s="6">
        <f t="shared" si="0"/>
        <v>623.5</v>
      </c>
      <c r="G15" s="2">
        <f t="shared" si="3"/>
        <v>2659</v>
      </c>
      <c r="H15" s="19" t="s">
        <v>12</v>
      </c>
      <c r="I15" s="46">
        <f>'G-1'!I15+'G-2'!I15+'G-4'!I15</f>
        <v>177</v>
      </c>
      <c r="J15" s="46">
        <f>'G-1'!J15+'G-2'!J15+'G-4'!J15</f>
        <v>244</v>
      </c>
      <c r="K15" s="46">
        <f>'G-1'!K15+'G-2'!K15+'G-4'!K15</f>
        <v>81</v>
      </c>
      <c r="L15" s="46">
        <f>'G-1'!L15+'G-2'!L15+'G-4'!L15</f>
        <v>25</v>
      </c>
      <c r="M15" s="6">
        <f t="shared" si="1"/>
        <v>557</v>
      </c>
      <c r="N15" s="2">
        <f t="shared" si="4"/>
        <v>2366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222</v>
      </c>
      <c r="C16" s="46">
        <f>'G-1'!C16+'G-2'!C16+'G-4'!C16</f>
        <v>327</v>
      </c>
      <c r="D16" s="46">
        <f>'G-1'!D16+'G-2'!D16+'G-4'!D16</f>
        <v>93</v>
      </c>
      <c r="E16" s="46">
        <f>'G-1'!E16+'G-2'!E16+'G-4'!E16</f>
        <v>22</v>
      </c>
      <c r="F16" s="6">
        <f t="shared" si="0"/>
        <v>679</v>
      </c>
      <c r="G16" s="2">
        <f t="shared" si="3"/>
        <v>2643.5</v>
      </c>
      <c r="H16" s="19" t="s">
        <v>15</v>
      </c>
      <c r="I16" s="46">
        <f>'G-1'!I16+'G-2'!I16+'G-4'!I16</f>
        <v>183</v>
      </c>
      <c r="J16" s="46">
        <f>'G-1'!J16+'G-2'!J16+'G-4'!J16</f>
        <v>243</v>
      </c>
      <c r="K16" s="46">
        <f>'G-1'!K16+'G-2'!K16+'G-4'!K16</f>
        <v>75</v>
      </c>
      <c r="L16" s="46">
        <f>'G-1'!L16+'G-2'!L16+'G-4'!L16</f>
        <v>24</v>
      </c>
      <c r="M16" s="6">
        <f t="shared" si="1"/>
        <v>544.5</v>
      </c>
      <c r="N16" s="2">
        <f t="shared" si="4"/>
        <v>2267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228</v>
      </c>
      <c r="C17" s="46">
        <f>'G-1'!C17+'G-2'!C17+'G-4'!C17</f>
        <v>358</v>
      </c>
      <c r="D17" s="46">
        <f>'G-1'!D17+'G-2'!D17+'G-4'!D17</f>
        <v>96</v>
      </c>
      <c r="E17" s="46">
        <f>'G-1'!E17+'G-2'!E17+'G-4'!E17</f>
        <v>32</v>
      </c>
      <c r="F17" s="6">
        <f t="shared" si="0"/>
        <v>744</v>
      </c>
      <c r="G17" s="2">
        <f t="shared" si="3"/>
        <v>2664</v>
      </c>
      <c r="H17" s="19" t="s">
        <v>18</v>
      </c>
      <c r="I17" s="46">
        <f>'G-1'!I17+'G-2'!I17+'G-4'!I17</f>
        <v>231</v>
      </c>
      <c r="J17" s="46">
        <f>'G-1'!J17+'G-2'!J17+'G-4'!J17</f>
        <v>300</v>
      </c>
      <c r="K17" s="46">
        <f>'G-1'!K17+'G-2'!K17+'G-4'!K17</f>
        <v>83</v>
      </c>
      <c r="L17" s="46">
        <f>'G-1'!L17+'G-2'!L17+'G-4'!L17</f>
        <v>21</v>
      </c>
      <c r="M17" s="6">
        <f t="shared" si="1"/>
        <v>634</v>
      </c>
      <c r="N17" s="2">
        <f t="shared" si="4"/>
        <v>2302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197</v>
      </c>
      <c r="C18" s="46">
        <f>'G-1'!C18+'G-2'!C18+'G-4'!C18</f>
        <v>273</v>
      </c>
      <c r="D18" s="46">
        <f>'G-1'!D18+'G-2'!D18+'G-4'!D18</f>
        <v>75</v>
      </c>
      <c r="E18" s="46">
        <f>'G-1'!E18+'G-2'!E18+'G-4'!E18</f>
        <v>19</v>
      </c>
      <c r="F18" s="6">
        <f t="shared" si="0"/>
        <v>569</v>
      </c>
      <c r="G18" s="2">
        <f t="shared" si="3"/>
        <v>2615.5</v>
      </c>
      <c r="H18" s="19" t="s">
        <v>20</v>
      </c>
      <c r="I18" s="46">
        <f>'G-1'!I18+'G-2'!I18+'G-4'!I18</f>
        <v>234</v>
      </c>
      <c r="J18" s="46">
        <f>'G-1'!J18+'G-2'!J18+'G-4'!J18</f>
        <v>306</v>
      </c>
      <c r="K18" s="46">
        <f>'G-1'!K18+'G-2'!K18+'G-4'!K18</f>
        <v>81</v>
      </c>
      <c r="L18" s="46">
        <f>'G-1'!L18+'G-2'!L18+'G-4'!L18</f>
        <v>30</v>
      </c>
      <c r="M18" s="6">
        <f t="shared" si="1"/>
        <v>660</v>
      </c>
      <c r="N18" s="2">
        <f t="shared" si="4"/>
        <v>2395.5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175</v>
      </c>
      <c r="C19" s="46">
        <f>'G-1'!C19+'G-2'!C19+'G-4'!C19</f>
        <v>299</v>
      </c>
      <c r="D19" s="46">
        <f>'G-1'!D19+'G-2'!D19+'G-4'!D19</f>
        <v>75</v>
      </c>
      <c r="E19" s="46">
        <f>'G-1'!E19+'G-2'!E19+'G-4'!E19</f>
        <v>26</v>
      </c>
      <c r="F19" s="7">
        <f t="shared" si="0"/>
        <v>601.5</v>
      </c>
      <c r="G19" s="3">
        <f t="shared" si="3"/>
        <v>2593.5</v>
      </c>
      <c r="H19" s="20" t="s">
        <v>22</v>
      </c>
      <c r="I19" s="46">
        <f>'G-1'!I19+'G-2'!I19+'G-4'!I19</f>
        <v>185</v>
      </c>
      <c r="J19" s="46">
        <f>'G-1'!J19+'G-2'!J19+'G-4'!J19</f>
        <v>246</v>
      </c>
      <c r="K19" s="46">
        <f>'G-1'!K19+'G-2'!K19+'G-4'!K19</f>
        <v>77</v>
      </c>
      <c r="L19" s="46">
        <f>'G-1'!L19+'G-2'!L19+'G-4'!L19</f>
        <v>25</v>
      </c>
      <c r="M19" s="6">
        <f t="shared" si="1"/>
        <v>555</v>
      </c>
      <c r="N19" s="2">
        <f>M16+M17+M18+M19</f>
        <v>2393.5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199</v>
      </c>
      <c r="C20" s="45">
        <f>'G-1'!C20+'G-2'!C20+'G-4'!C20</f>
        <v>293</v>
      </c>
      <c r="D20" s="45">
        <f>'G-1'!D20+'G-2'!D20+'G-4'!D20</f>
        <v>80</v>
      </c>
      <c r="E20" s="45">
        <f>'G-1'!E20+'G-2'!E20+'G-4'!E20</f>
        <v>22</v>
      </c>
      <c r="F20" s="8">
        <f t="shared" si="0"/>
        <v>607.5</v>
      </c>
      <c r="G20" s="35"/>
      <c r="H20" s="19" t="s">
        <v>24</v>
      </c>
      <c r="I20" s="46">
        <f>'G-1'!I20+'G-2'!I20+'G-4'!I20</f>
        <v>207</v>
      </c>
      <c r="J20" s="46">
        <f>'G-1'!J20+'G-2'!J20+'G-4'!J20</f>
        <v>264</v>
      </c>
      <c r="K20" s="46">
        <f>'G-1'!K20+'G-2'!K20+'G-4'!K20</f>
        <v>88</v>
      </c>
      <c r="L20" s="46">
        <f>'G-1'!L20+'G-2'!L20+'G-4'!L20</f>
        <v>22</v>
      </c>
      <c r="M20" s="8">
        <f t="shared" si="1"/>
        <v>598.5</v>
      </c>
      <c r="N20" s="2">
        <f>M17+M18+M19+M20</f>
        <v>2447.5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185</v>
      </c>
      <c r="C21" s="45">
        <f>'G-1'!C21+'G-2'!C21+'G-4'!C21</f>
        <v>293</v>
      </c>
      <c r="D21" s="45">
        <f>'G-1'!D21+'G-2'!D21+'G-4'!D21</f>
        <v>81</v>
      </c>
      <c r="E21" s="45">
        <f>'G-1'!E21+'G-2'!E21+'G-4'!E21</f>
        <v>25</v>
      </c>
      <c r="F21" s="6">
        <f t="shared" si="0"/>
        <v>610</v>
      </c>
      <c r="G21" s="36"/>
      <c r="H21" s="20" t="s">
        <v>25</v>
      </c>
      <c r="I21" s="46">
        <f>'G-1'!I21+'G-2'!I21+'G-4'!I21</f>
        <v>190</v>
      </c>
      <c r="J21" s="46">
        <f>'G-1'!J21+'G-2'!J21+'G-4'!J21</f>
        <v>307</v>
      </c>
      <c r="K21" s="46">
        <f>'G-1'!K21+'G-2'!K21+'G-4'!K21</f>
        <v>87</v>
      </c>
      <c r="L21" s="46">
        <f>'G-1'!L21+'G-2'!L21+'G-4'!L21</f>
        <v>26</v>
      </c>
      <c r="M21" s="6">
        <f t="shared" si="1"/>
        <v>641</v>
      </c>
      <c r="N21" s="2">
        <f>M18+M19+M20+M21</f>
        <v>2454.5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204</v>
      </c>
      <c r="C22" s="45">
        <f>'G-1'!C22+'G-2'!C22+'G-4'!C22</f>
        <v>272</v>
      </c>
      <c r="D22" s="45">
        <f>'G-1'!D22+'G-2'!D22+'G-4'!D22</f>
        <v>88</v>
      </c>
      <c r="E22" s="45">
        <f>'G-1'!E22+'G-2'!E22+'G-4'!E22</f>
        <v>21</v>
      </c>
      <c r="F22" s="6">
        <f t="shared" si="0"/>
        <v>602.5</v>
      </c>
      <c r="G22" s="2"/>
      <c r="H22" s="21" t="s">
        <v>26</v>
      </c>
      <c r="I22" s="46">
        <f>'G-1'!I22+'G-2'!I22+'G-4'!I22</f>
        <v>183</v>
      </c>
      <c r="J22" s="46">
        <f>'G-1'!J22+'G-2'!J22+'G-4'!J22</f>
        <v>284</v>
      </c>
      <c r="K22" s="46">
        <f>'G-1'!K22+'G-2'!K22+'G-4'!K22</f>
        <v>84</v>
      </c>
      <c r="L22" s="46">
        <f>'G-1'!L22+'G-2'!L22+'G-4'!L22</f>
        <v>21</v>
      </c>
      <c r="M22" s="6">
        <f t="shared" si="1"/>
        <v>596</v>
      </c>
      <c r="N22" s="3">
        <f>M19+M20+M21+M22</f>
        <v>2390.5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2827.5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2524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65</v>
      </c>
      <c r="G24" s="57"/>
      <c r="H24" s="151"/>
      <c r="I24" s="152"/>
      <c r="J24" s="52" t="s">
        <v>73</v>
      </c>
      <c r="K24" s="55"/>
      <c r="L24" s="55"/>
      <c r="M24" s="56" t="s">
        <v>75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Y22" sqref="Y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">
        <v>60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17 X CARRERA 30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500</v>
      </c>
      <c r="M5" s="144"/>
      <c r="N5" s="144"/>
      <c r="O5" s="12"/>
      <c r="P5" s="133" t="s">
        <v>57</v>
      </c>
      <c r="Q5" s="133"/>
      <c r="R5" s="133"/>
      <c r="S5" s="142" t="s">
        <v>149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40" t="s">
        <v>151</v>
      </c>
      <c r="E6" s="140"/>
      <c r="F6" s="140"/>
      <c r="G6" s="140"/>
      <c r="H6" s="140"/>
      <c r="I6" s="133" t="s">
        <v>59</v>
      </c>
      <c r="J6" s="133"/>
      <c r="K6" s="133"/>
      <c r="L6" s="145">
        <v>1</v>
      </c>
      <c r="M6" s="145"/>
      <c r="N6" s="145"/>
      <c r="O6" s="42"/>
      <c r="P6" s="133" t="s">
        <v>58</v>
      </c>
      <c r="Q6" s="133"/>
      <c r="R6" s="133"/>
      <c r="S6" s="138">
        <f>'G-1'!S6:U6</f>
        <v>43068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</row>
    <row r="10" spans="1:28" ht="24" customHeight="1" x14ac:dyDescent="0.2">
      <c r="A10" s="18" t="s">
        <v>11</v>
      </c>
      <c r="B10" s="46">
        <v>13</v>
      </c>
      <c r="C10" s="46">
        <v>8</v>
      </c>
      <c r="D10" s="46">
        <v>0</v>
      </c>
      <c r="E10" s="46">
        <v>2</v>
      </c>
      <c r="F10" s="6">
        <f t="shared" ref="F10:F22" si="0">B10*0.5+C10*1+D10*2+E10*2.5</f>
        <v>19.5</v>
      </c>
      <c r="G10" s="2"/>
      <c r="H10" s="19" t="s">
        <v>4</v>
      </c>
      <c r="I10" s="46">
        <v>21</v>
      </c>
      <c r="J10" s="46">
        <v>3</v>
      </c>
      <c r="K10" s="46">
        <v>0</v>
      </c>
      <c r="L10" s="46">
        <v>1</v>
      </c>
      <c r="M10" s="6">
        <f t="shared" ref="M10:M22" si="1">I10*0.5+J10*1+K10*2+L10*2.5</f>
        <v>16</v>
      </c>
      <c r="N10" s="9">
        <f>F20+F21+F22+M10</f>
        <v>42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11</v>
      </c>
      <c r="D11" s="46">
        <v>0</v>
      </c>
      <c r="E11" s="46">
        <v>0</v>
      </c>
      <c r="F11" s="6">
        <f t="shared" si="0"/>
        <v>16</v>
      </c>
      <c r="G11" s="2"/>
      <c r="H11" s="19" t="s">
        <v>5</v>
      </c>
      <c r="I11" s="46">
        <v>15</v>
      </c>
      <c r="J11" s="46">
        <v>4</v>
      </c>
      <c r="K11" s="46">
        <v>0</v>
      </c>
      <c r="L11" s="46">
        <v>0</v>
      </c>
      <c r="M11" s="6">
        <f t="shared" si="1"/>
        <v>11.5</v>
      </c>
      <c r="N11" s="9">
        <f>F21+F22+M10+M11</f>
        <v>44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5</v>
      </c>
      <c r="D12" s="46">
        <v>1</v>
      </c>
      <c r="E12" s="46">
        <v>1</v>
      </c>
      <c r="F12" s="6">
        <f t="shared" si="0"/>
        <v>17</v>
      </c>
      <c r="G12" s="2"/>
      <c r="H12" s="19" t="s">
        <v>6</v>
      </c>
      <c r="I12" s="46">
        <v>28</v>
      </c>
      <c r="J12" s="46">
        <v>5</v>
      </c>
      <c r="K12" s="46">
        <v>0</v>
      </c>
      <c r="L12" s="46">
        <v>0</v>
      </c>
      <c r="M12" s="6">
        <f t="shared" si="1"/>
        <v>19</v>
      </c>
      <c r="N12" s="2">
        <f>F22+M10+M11+M12</f>
        <v>56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8</v>
      </c>
      <c r="D13" s="46">
        <v>0</v>
      </c>
      <c r="E13" s="46">
        <v>0</v>
      </c>
      <c r="F13" s="6">
        <f t="shared" si="0"/>
        <v>19.5</v>
      </c>
      <c r="G13" s="2">
        <f t="shared" ref="G13:G19" si="3">F10+F11+F12+F13</f>
        <v>72</v>
      </c>
      <c r="H13" s="19" t="s">
        <v>7</v>
      </c>
      <c r="I13" s="46">
        <v>19</v>
      </c>
      <c r="J13" s="46">
        <v>2</v>
      </c>
      <c r="K13" s="46">
        <v>1</v>
      </c>
      <c r="L13" s="46">
        <v>0</v>
      </c>
      <c r="M13" s="6">
        <f t="shared" si="1"/>
        <v>13.5</v>
      </c>
      <c r="N13" s="2">
        <f t="shared" ref="N13:N18" si="4">M10+M11+M12+M13</f>
        <v>60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>
        <v>16</v>
      </c>
      <c r="C14" s="46">
        <v>3</v>
      </c>
      <c r="D14" s="46">
        <v>1</v>
      </c>
      <c r="E14" s="46">
        <v>0</v>
      </c>
      <c r="F14" s="6">
        <f t="shared" si="0"/>
        <v>13</v>
      </c>
      <c r="G14" s="2">
        <f t="shared" si="3"/>
        <v>65.5</v>
      </c>
      <c r="H14" s="19" t="s">
        <v>9</v>
      </c>
      <c r="I14" s="46">
        <v>13</v>
      </c>
      <c r="J14" s="46">
        <v>1</v>
      </c>
      <c r="K14" s="46">
        <v>0</v>
      </c>
      <c r="L14" s="46">
        <v>0</v>
      </c>
      <c r="M14" s="6">
        <f t="shared" si="1"/>
        <v>7.5</v>
      </c>
      <c r="N14" s="2">
        <f t="shared" si="4"/>
        <v>51.5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>
        <v>9</v>
      </c>
      <c r="C15" s="46">
        <v>9</v>
      </c>
      <c r="D15" s="46">
        <v>0</v>
      </c>
      <c r="E15" s="46">
        <v>0</v>
      </c>
      <c r="F15" s="6">
        <f t="shared" si="0"/>
        <v>13.5</v>
      </c>
      <c r="G15" s="2">
        <f t="shared" si="3"/>
        <v>63</v>
      </c>
      <c r="H15" s="19" t="s">
        <v>12</v>
      </c>
      <c r="I15" s="46">
        <v>15</v>
      </c>
      <c r="J15" s="46">
        <v>2</v>
      </c>
      <c r="K15" s="46">
        <v>0</v>
      </c>
      <c r="L15" s="46">
        <v>0</v>
      </c>
      <c r="M15" s="6">
        <f t="shared" si="1"/>
        <v>9.5</v>
      </c>
      <c r="N15" s="2">
        <f t="shared" si="4"/>
        <v>49.5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>
        <v>8</v>
      </c>
      <c r="C16" s="46">
        <v>6</v>
      </c>
      <c r="D16" s="46">
        <v>0</v>
      </c>
      <c r="E16" s="46">
        <v>0</v>
      </c>
      <c r="F16" s="6">
        <f t="shared" si="0"/>
        <v>10</v>
      </c>
      <c r="G16" s="2">
        <f t="shared" si="3"/>
        <v>56</v>
      </c>
      <c r="H16" s="19" t="s">
        <v>15</v>
      </c>
      <c r="I16" s="46">
        <v>14</v>
      </c>
      <c r="J16" s="46">
        <v>1</v>
      </c>
      <c r="K16" s="46">
        <v>0</v>
      </c>
      <c r="L16" s="46">
        <v>0</v>
      </c>
      <c r="M16" s="6">
        <f t="shared" si="1"/>
        <v>8</v>
      </c>
      <c r="N16" s="2">
        <f t="shared" si="4"/>
        <v>38.5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>
        <v>7</v>
      </c>
      <c r="C17" s="46">
        <v>8</v>
      </c>
      <c r="D17" s="46">
        <v>1</v>
      </c>
      <c r="E17" s="46">
        <v>0</v>
      </c>
      <c r="F17" s="6">
        <f t="shared" si="0"/>
        <v>13.5</v>
      </c>
      <c r="G17" s="2">
        <f t="shared" si="3"/>
        <v>50</v>
      </c>
      <c r="H17" s="19" t="s">
        <v>18</v>
      </c>
      <c r="I17" s="46">
        <v>10</v>
      </c>
      <c r="J17" s="46">
        <v>2</v>
      </c>
      <c r="K17" s="46">
        <v>0</v>
      </c>
      <c r="L17" s="46">
        <v>1</v>
      </c>
      <c r="M17" s="6">
        <f t="shared" si="1"/>
        <v>9.5</v>
      </c>
      <c r="N17" s="2">
        <f t="shared" si="4"/>
        <v>34.5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13</v>
      </c>
      <c r="C18" s="46">
        <v>1</v>
      </c>
      <c r="D18" s="46">
        <v>0</v>
      </c>
      <c r="E18" s="46">
        <v>0</v>
      </c>
      <c r="F18" s="6">
        <f t="shared" si="0"/>
        <v>7.5</v>
      </c>
      <c r="G18" s="2">
        <f t="shared" si="3"/>
        <v>44.5</v>
      </c>
      <c r="H18" s="19" t="s">
        <v>20</v>
      </c>
      <c r="I18" s="46">
        <v>13</v>
      </c>
      <c r="J18" s="46">
        <v>3</v>
      </c>
      <c r="K18" s="46">
        <v>0</v>
      </c>
      <c r="L18" s="46">
        <v>0</v>
      </c>
      <c r="M18" s="6">
        <f t="shared" si="1"/>
        <v>9.5</v>
      </c>
      <c r="N18" s="2">
        <f t="shared" si="4"/>
        <v>36.5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1</v>
      </c>
      <c r="D19" s="47">
        <v>1</v>
      </c>
      <c r="E19" s="47">
        <v>2</v>
      </c>
      <c r="F19" s="7">
        <f t="shared" si="0"/>
        <v>13</v>
      </c>
      <c r="G19" s="3">
        <f t="shared" si="3"/>
        <v>44</v>
      </c>
      <c r="H19" s="20" t="s">
        <v>22</v>
      </c>
      <c r="I19" s="45">
        <v>8</v>
      </c>
      <c r="J19" s="45">
        <v>2</v>
      </c>
      <c r="K19" s="45">
        <v>0</v>
      </c>
      <c r="L19" s="45">
        <v>0</v>
      </c>
      <c r="M19" s="6">
        <f t="shared" si="1"/>
        <v>6</v>
      </c>
      <c r="N19" s="2">
        <f>M16+M17+M18+M19</f>
        <v>33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13</v>
      </c>
      <c r="C20" s="45">
        <v>3</v>
      </c>
      <c r="D20" s="45">
        <v>0</v>
      </c>
      <c r="E20" s="45">
        <v>0</v>
      </c>
      <c r="F20" s="8">
        <f t="shared" si="0"/>
        <v>9.5</v>
      </c>
      <c r="G20" s="35"/>
      <c r="H20" s="19" t="s">
        <v>24</v>
      </c>
      <c r="I20" s="46">
        <v>15</v>
      </c>
      <c r="J20" s="46">
        <v>3</v>
      </c>
      <c r="K20" s="46">
        <v>0</v>
      </c>
      <c r="L20" s="46">
        <v>0</v>
      </c>
      <c r="M20" s="8">
        <f t="shared" si="1"/>
        <v>10.5</v>
      </c>
      <c r="N20" s="2">
        <f>M17+M18+M19+M20</f>
        <v>35.5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2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8</v>
      </c>
      <c r="J21" s="46">
        <v>2</v>
      </c>
      <c r="K21" s="46">
        <v>0</v>
      </c>
      <c r="L21" s="46">
        <v>0</v>
      </c>
      <c r="M21" s="6">
        <f t="shared" si="1"/>
        <v>6</v>
      </c>
      <c r="N21" s="2">
        <f>M18+M19+M20+M21</f>
        <v>32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13</v>
      </c>
      <c r="C22" s="46">
        <v>3</v>
      </c>
      <c r="D22" s="46">
        <v>0</v>
      </c>
      <c r="E22" s="46">
        <v>0</v>
      </c>
      <c r="F22" s="6">
        <f t="shared" si="0"/>
        <v>9.5</v>
      </c>
      <c r="G22" s="2"/>
      <c r="H22" s="21" t="s">
        <v>26</v>
      </c>
      <c r="I22" s="47">
        <v>4</v>
      </c>
      <c r="J22" s="47">
        <v>1</v>
      </c>
      <c r="K22" s="47">
        <v>0</v>
      </c>
      <c r="L22" s="47">
        <v>0</v>
      </c>
      <c r="M22" s="6">
        <f t="shared" si="1"/>
        <v>3</v>
      </c>
      <c r="N22" s="3">
        <f>M19+M20+M21+M22</f>
        <v>25.5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72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60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65</v>
      </c>
      <c r="G24" s="57"/>
      <c r="H24" s="151"/>
      <c r="I24" s="152"/>
      <c r="J24" s="52" t="s">
        <v>73</v>
      </c>
      <c r="K24" s="55"/>
      <c r="L24" s="55"/>
      <c r="M24" s="56" t="s">
        <v>76</v>
      </c>
      <c r="N24" s="57"/>
      <c r="O24" s="151"/>
      <c r="P24" s="152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1" t="s">
        <v>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9" t="s">
        <v>54</v>
      </c>
      <c r="B4" s="139"/>
      <c r="C4" s="139"/>
      <c r="D4" s="26"/>
      <c r="E4" s="143" t="str">
        <f>'G-1'!E4:H4</f>
        <v>DE OBRA</v>
      </c>
      <c r="F4" s="143"/>
      <c r="G4" s="143"/>
      <c r="H4" s="14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43" t="str">
        <f>'G-1'!D5:H5</f>
        <v>CALLE 17 X CARRERA 30</v>
      </c>
      <c r="E5" s="143"/>
      <c r="F5" s="143"/>
      <c r="G5" s="143"/>
      <c r="H5" s="143"/>
      <c r="I5" s="133" t="s">
        <v>53</v>
      </c>
      <c r="J5" s="133"/>
      <c r="K5" s="133"/>
      <c r="L5" s="144">
        <f>'G-1'!L5:N5</f>
        <v>500</v>
      </c>
      <c r="M5" s="144"/>
      <c r="N5" s="144"/>
      <c r="O5" s="12"/>
      <c r="P5" s="133" t="s">
        <v>57</v>
      </c>
      <c r="Q5" s="133"/>
      <c r="R5" s="133"/>
      <c r="S5" s="142" t="s">
        <v>150</v>
      </c>
      <c r="T5" s="142"/>
      <c r="U5" s="142"/>
    </row>
    <row r="6" spans="1:28" ht="12.75" customHeight="1" x14ac:dyDescent="0.2">
      <c r="A6" s="133" t="s">
        <v>55</v>
      </c>
      <c r="B6" s="133"/>
      <c r="C6" s="133"/>
      <c r="D6" s="159" t="s">
        <v>152</v>
      </c>
      <c r="E6" s="159"/>
      <c r="F6" s="159"/>
      <c r="G6" s="159"/>
      <c r="H6" s="159"/>
      <c r="I6" s="133" t="s">
        <v>59</v>
      </c>
      <c r="J6" s="133"/>
      <c r="K6" s="133"/>
      <c r="L6" s="145">
        <v>1</v>
      </c>
      <c r="M6" s="145"/>
      <c r="N6" s="145"/>
      <c r="O6" s="42"/>
      <c r="P6" s="133" t="s">
        <v>58</v>
      </c>
      <c r="Q6" s="133"/>
      <c r="R6" s="133"/>
      <c r="S6" s="138">
        <f>'G-1'!S6:U6</f>
        <v>43068</v>
      </c>
      <c r="T6" s="138"/>
      <c r="U6" s="138"/>
    </row>
    <row r="7" spans="1:28" ht="7.5" customHeight="1" x14ac:dyDescent="0.2">
      <c r="A7" s="13"/>
      <c r="B7" s="11"/>
      <c r="C7" s="11"/>
      <c r="D7" s="11"/>
      <c r="E7" s="137"/>
      <c r="F7" s="137"/>
      <c r="G7" s="137"/>
      <c r="H7" s="137"/>
      <c r="I7" s="137"/>
      <c r="J7" s="137"/>
      <c r="K7" s="13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1" t="s">
        <v>36</v>
      </c>
      <c r="B8" s="134" t="s">
        <v>34</v>
      </c>
      <c r="C8" s="135"/>
      <c r="D8" s="135"/>
      <c r="E8" s="136"/>
      <c r="F8" s="131" t="s">
        <v>35</v>
      </c>
      <c r="G8" s="131" t="s">
        <v>37</v>
      </c>
      <c r="H8" s="131" t="s">
        <v>36</v>
      </c>
      <c r="I8" s="134" t="s">
        <v>34</v>
      </c>
      <c r="J8" s="135"/>
      <c r="K8" s="135"/>
      <c r="L8" s="136"/>
      <c r="M8" s="131" t="s">
        <v>35</v>
      </c>
      <c r="N8" s="131" t="s">
        <v>37</v>
      </c>
      <c r="O8" s="131" t="s">
        <v>36</v>
      </c>
      <c r="P8" s="134" t="s">
        <v>34</v>
      </c>
      <c r="Q8" s="135"/>
      <c r="R8" s="135"/>
      <c r="S8" s="136"/>
      <c r="T8" s="131" t="s">
        <v>35</v>
      </c>
      <c r="U8" s="131" t="s">
        <v>37</v>
      </c>
    </row>
    <row r="9" spans="1:28" ht="12" customHeight="1" x14ac:dyDescent="0.2">
      <c r="A9" s="132"/>
      <c r="B9" s="15" t="s">
        <v>52</v>
      </c>
      <c r="C9" s="15" t="s">
        <v>0</v>
      </c>
      <c r="D9" s="15" t="s">
        <v>2</v>
      </c>
      <c r="E9" s="16" t="s">
        <v>3</v>
      </c>
      <c r="F9" s="132"/>
      <c r="G9" s="132"/>
      <c r="H9" s="132"/>
      <c r="I9" s="17" t="s">
        <v>52</v>
      </c>
      <c r="J9" s="17" t="s">
        <v>0</v>
      </c>
      <c r="K9" s="15" t="s">
        <v>2</v>
      </c>
      <c r="L9" s="16" t="s">
        <v>3</v>
      </c>
      <c r="M9" s="132"/>
      <c r="N9" s="132"/>
      <c r="O9" s="132"/>
      <c r="P9" s="17" t="s">
        <v>52</v>
      </c>
      <c r="Q9" s="17" t="s">
        <v>0</v>
      </c>
      <c r="R9" s="15" t="s">
        <v>2</v>
      </c>
      <c r="S9" s="16" t="s">
        <v>3</v>
      </c>
      <c r="T9" s="132"/>
      <c r="U9" s="132"/>
      <c r="V9" s="125"/>
      <c r="W9" s="125"/>
      <c r="X9" s="125"/>
      <c r="Y9" s="125"/>
    </row>
    <row r="10" spans="1:28" ht="24" customHeight="1" x14ac:dyDescent="0.2">
      <c r="A10" s="18" t="s">
        <v>11</v>
      </c>
      <c r="B10" s="2">
        <v>10</v>
      </c>
      <c r="C10" s="2">
        <v>12</v>
      </c>
      <c r="D10" s="2">
        <v>2</v>
      </c>
      <c r="E10" s="2">
        <v>0</v>
      </c>
      <c r="F10" s="6">
        <f t="shared" ref="F10:F22" si="0">B10*0.5+C10*1+D10*2+E10*2.5</f>
        <v>21</v>
      </c>
      <c r="G10" s="2"/>
      <c r="H10" s="19" t="s">
        <v>4</v>
      </c>
      <c r="I10" s="2">
        <v>9</v>
      </c>
      <c r="J10" s="2">
        <v>2</v>
      </c>
      <c r="K10" s="2">
        <v>1</v>
      </c>
      <c r="L10" s="2">
        <v>1</v>
      </c>
      <c r="M10" s="6">
        <f t="shared" ref="M10:M22" si="1">I10*0.5+J10*1+K10*2+L10*2.5</f>
        <v>11</v>
      </c>
      <c r="N10" s="9">
        <f>F20+F21+F22+M10</f>
        <v>38.5</v>
      </c>
      <c r="O10" s="19" t="s">
        <v>43</v>
      </c>
      <c r="P10" s="2"/>
      <c r="Q10" s="2"/>
      <c r="R10" s="2"/>
      <c r="S10" s="2"/>
      <c r="T10" s="6">
        <f t="shared" ref="T10:T21" si="2">P10*0.5+Q10*1+R10*2+S10*2.5</f>
        <v>0</v>
      </c>
      <c r="U10" s="10"/>
      <c r="V10" s="125"/>
      <c r="W10" s="125"/>
      <c r="X10" s="125"/>
      <c r="Y10" s="125"/>
      <c r="AB10" s="1"/>
    </row>
    <row r="11" spans="1:28" ht="24" customHeight="1" x14ac:dyDescent="0.2">
      <c r="A11" s="18" t="s">
        <v>14</v>
      </c>
      <c r="B11" s="2">
        <v>8</v>
      </c>
      <c r="C11" s="2">
        <v>10</v>
      </c>
      <c r="D11" s="2">
        <v>3</v>
      </c>
      <c r="E11" s="2">
        <v>0</v>
      </c>
      <c r="F11" s="6">
        <f t="shared" si="0"/>
        <v>20</v>
      </c>
      <c r="G11" s="2"/>
      <c r="H11" s="19" t="s">
        <v>5</v>
      </c>
      <c r="I11" s="2">
        <v>2</v>
      </c>
      <c r="J11" s="2">
        <v>5</v>
      </c>
      <c r="K11" s="2">
        <v>0</v>
      </c>
      <c r="L11" s="2">
        <v>0</v>
      </c>
      <c r="M11" s="6">
        <f t="shared" si="1"/>
        <v>6</v>
      </c>
      <c r="N11" s="9">
        <f>F21+F22+M10+M11</f>
        <v>33</v>
      </c>
      <c r="O11" s="19" t="s">
        <v>44</v>
      </c>
      <c r="P11" s="2"/>
      <c r="Q11" s="2"/>
      <c r="R11" s="2"/>
      <c r="S11" s="2"/>
      <c r="T11" s="6">
        <f t="shared" si="2"/>
        <v>0</v>
      </c>
      <c r="U11" s="2"/>
      <c r="V11" s="125"/>
      <c r="W11" s="125"/>
      <c r="X11" s="125"/>
      <c r="Y11" s="125"/>
      <c r="AB11" s="1"/>
    </row>
    <row r="12" spans="1:28" ht="24" customHeight="1" x14ac:dyDescent="0.2">
      <c r="A12" s="18" t="s">
        <v>17</v>
      </c>
      <c r="B12" s="2">
        <v>17</v>
      </c>
      <c r="C12" s="2">
        <v>15</v>
      </c>
      <c r="D12" s="2">
        <v>1</v>
      </c>
      <c r="E12" s="2">
        <v>1</v>
      </c>
      <c r="F12" s="6">
        <f t="shared" si="0"/>
        <v>28</v>
      </c>
      <c r="G12" s="2"/>
      <c r="H12" s="19" t="s">
        <v>6</v>
      </c>
      <c r="I12" s="2">
        <v>5</v>
      </c>
      <c r="J12" s="2">
        <v>1</v>
      </c>
      <c r="K12" s="2">
        <v>1</v>
      </c>
      <c r="L12" s="2">
        <v>1</v>
      </c>
      <c r="M12" s="6">
        <f t="shared" si="1"/>
        <v>8</v>
      </c>
      <c r="N12" s="2">
        <f>F22+M10+M11+M12</f>
        <v>34.5</v>
      </c>
      <c r="O12" s="19" t="s">
        <v>32</v>
      </c>
      <c r="P12" s="2"/>
      <c r="Q12" s="2"/>
      <c r="R12" s="2"/>
      <c r="S12" s="2"/>
      <c r="T12" s="6">
        <f t="shared" si="2"/>
        <v>0</v>
      </c>
      <c r="U12" s="2"/>
      <c r="V12" s="125"/>
      <c r="W12" s="125"/>
      <c r="X12" s="125"/>
      <c r="Y12" s="125"/>
      <c r="AB12" s="1"/>
    </row>
    <row r="13" spans="1:28" ht="24" customHeight="1" x14ac:dyDescent="0.2">
      <c r="A13" s="18" t="s">
        <v>19</v>
      </c>
      <c r="B13" s="2">
        <v>7</v>
      </c>
      <c r="C13" s="2">
        <v>15</v>
      </c>
      <c r="D13" s="2">
        <v>0</v>
      </c>
      <c r="E13" s="2">
        <v>1</v>
      </c>
      <c r="F13" s="6">
        <f t="shared" si="0"/>
        <v>21</v>
      </c>
      <c r="G13" s="2">
        <f t="shared" ref="G13:G19" si="3">F10+F11+F12+F13</f>
        <v>90</v>
      </c>
      <c r="H13" s="19" t="s">
        <v>7</v>
      </c>
      <c r="I13" s="2">
        <v>4</v>
      </c>
      <c r="J13" s="2">
        <v>7</v>
      </c>
      <c r="K13" s="2">
        <v>0</v>
      </c>
      <c r="L13" s="2">
        <v>1</v>
      </c>
      <c r="M13" s="6">
        <f t="shared" si="1"/>
        <v>11.5</v>
      </c>
      <c r="N13" s="2">
        <f t="shared" ref="N13:N18" si="4">M10+M11+M12+M13</f>
        <v>36.5</v>
      </c>
      <c r="O13" s="19" t="s">
        <v>33</v>
      </c>
      <c r="P13" s="2"/>
      <c r="Q13" s="2"/>
      <c r="R13" s="2"/>
      <c r="S13" s="2"/>
      <c r="T13" s="6">
        <f t="shared" si="2"/>
        <v>0</v>
      </c>
      <c r="U13" s="2">
        <f t="shared" ref="U13:U21" si="5">T10+T11+T12+T13</f>
        <v>0</v>
      </c>
      <c r="V13" s="125"/>
      <c r="W13" s="125"/>
      <c r="X13" s="125"/>
      <c r="Y13" s="125"/>
      <c r="AB13" s="51"/>
    </row>
    <row r="14" spans="1:28" ht="24" customHeight="1" x14ac:dyDescent="0.2">
      <c r="A14" s="18" t="s">
        <v>21</v>
      </c>
      <c r="B14" s="2">
        <v>11</v>
      </c>
      <c r="C14" s="2">
        <v>8</v>
      </c>
      <c r="D14" s="2">
        <v>0</v>
      </c>
      <c r="E14" s="2">
        <v>0</v>
      </c>
      <c r="F14" s="6">
        <f t="shared" si="0"/>
        <v>13.5</v>
      </c>
      <c r="G14" s="2">
        <f t="shared" si="3"/>
        <v>82.5</v>
      </c>
      <c r="H14" s="19" t="s">
        <v>9</v>
      </c>
      <c r="I14" s="2">
        <v>6</v>
      </c>
      <c r="J14" s="2">
        <v>5</v>
      </c>
      <c r="K14" s="2">
        <v>0</v>
      </c>
      <c r="L14" s="2">
        <v>0</v>
      </c>
      <c r="M14" s="6">
        <f t="shared" si="1"/>
        <v>8</v>
      </c>
      <c r="N14" s="2">
        <f t="shared" si="4"/>
        <v>33.5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5"/>
        <v>0</v>
      </c>
      <c r="V14" s="125"/>
      <c r="W14" s="125"/>
      <c r="X14" s="125"/>
      <c r="Y14" s="125"/>
      <c r="AB14" s="51"/>
    </row>
    <row r="15" spans="1:28" ht="24" customHeight="1" x14ac:dyDescent="0.2">
      <c r="A15" s="18" t="s">
        <v>23</v>
      </c>
      <c r="B15" s="2">
        <v>8</v>
      </c>
      <c r="C15" s="2">
        <v>11</v>
      </c>
      <c r="D15" s="2">
        <v>1</v>
      </c>
      <c r="E15" s="2">
        <v>1</v>
      </c>
      <c r="F15" s="6">
        <f t="shared" si="0"/>
        <v>19.5</v>
      </c>
      <c r="G15" s="2">
        <f t="shared" si="3"/>
        <v>82</v>
      </c>
      <c r="H15" s="19" t="s">
        <v>12</v>
      </c>
      <c r="I15" s="2">
        <v>8</v>
      </c>
      <c r="J15" s="2">
        <v>4</v>
      </c>
      <c r="K15" s="2">
        <v>0</v>
      </c>
      <c r="L15" s="2">
        <v>0</v>
      </c>
      <c r="M15" s="6">
        <f t="shared" si="1"/>
        <v>8</v>
      </c>
      <c r="N15" s="2">
        <f t="shared" si="4"/>
        <v>35.5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5"/>
        <v>0</v>
      </c>
      <c r="V15" s="125"/>
      <c r="W15" s="125"/>
      <c r="X15" s="125"/>
      <c r="Y15" s="125"/>
      <c r="AB15" s="51"/>
    </row>
    <row r="16" spans="1:28" ht="24" customHeight="1" x14ac:dyDescent="0.2">
      <c r="A16" s="18" t="s">
        <v>39</v>
      </c>
      <c r="B16" s="2">
        <v>6</v>
      </c>
      <c r="C16" s="2">
        <v>7</v>
      </c>
      <c r="D16" s="2">
        <v>0</v>
      </c>
      <c r="E16" s="2">
        <v>1</v>
      </c>
      <c r="F16" s="6">
        <f t="shared" si="0"/>
        <v>12.5</v>
      </c>
      <c r="G16" s="2">
        <f t="shared" si="3"/>
        <v>66.5</v>
      </c>
      <c r="H16" s="19" t="s">
        <v>15</v>
      </c>
      <c r="I16" s="2">
        <v>7</v>
      </c>
      <c r="J16" s="2">
        <v>6</v>
      </c>
      <c r="K16" s="2">
        <v>0</v>
      </c>
      <c r="L16" s="2">
        <v>0</v>
      </c>
      <c r="M16" s="6">
        <f t="shared" si="1"/>
        <v>9.5</v>
      </c>
      <c r="N16" s="2">
        <f t="shared" si="4"/>
        <v>37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5"/>
        <v>0</v>
      </c>
      <c r="V16" s="125"/>
      <c r="W16" s="125"/>
      <c r="X16" s="125"/>
      <c r="Y16" s="125"/>
      <c r="AB16" s="51"/>
    </row>
    <row r="17" spans="1:28" ht="24" customHeight="1" x14ac:dyDescent="0.2">
      <c r="A17" s="18" t="s">
        <v>40</v>
      </c>
      <c r="B17" s="2">
        <v>5</v>
      </c>
      <c r="C17" s="2">
        <v>5</v>
      </c>
      <c r="D17" s="2">
        <v>0</v>
      </c>
      <c r="E17" s="2">
        <v>1</v>
      </c>
      <c r="F17" s="6">
        <f t="shared" si="0"/>
        <v>10</v>
      </c>
      <c r="G17" s="2">
        <f t="shared" si="3"/>
        <v>55.5</v>
      </c>
      <c r="H17" s="19" t="s">
        <v>18</v>
      </c>
      <c r="I17" s="2">
        <v>3</v>
      </c>
      <c r="J17" s="2">
        <v>7</v>
      </c>
      <c r="K17" s="2">
        <v>0</v>
      </c>
      <c r="L17" s="2">
        <v>0</v>
      </c>
      <c r="M17" s="6">
        <f t="shared" si="1"/>
        <v>8.5</v>
      </c>
      <c r="N17" s="2">
        <f t="shared" si="4"/>
        <v>34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5"/>
        <v>0</v>
      </c>
      <c r="V17" s="125"/>
      <c r="W17" s="125"/>
      <c r="X17" s="125"/>
      <c r="Y17" s="125"/>
      <c r="AB17" s="51"/>
    </row>
    <row r="18" spans="1:28" ht="24" customHeight="1" x14ac:dyDescent="0.2">
      <c r="A18" s="18" t="s">
        <v>41</v>
      </c>
      <c r="B18" s="2">
        <v>4</v>
      </c>
      <c r="C18" s="2">
        <v>8</v>
      </c>
      <c r="D18" s="2">
        <v>0</v>
      </c>
      <c r="E18" s="2">
        <v>2</v>
      </c>
      <c r="F18" s="6">
        <f t="shared" si="0"/>
        <v>15</v>
      </c>
      <c r="G18" s="2">
        <f t="shared" si="3"/>
        <v>57</v>
      </c>
      <c r="H18" s="19" t="s">
        <v>20</v>
      </c>
      <c r="I18" s="2">
        <v>5</v>
      </c>
      <c r="J18" s="2">
        <v>5</v>
      </c>
      <c r="K18" s="2">
        <v>0</v>
      </c>
      <c r="L18" s="2">
        <v>1</v>
      </c>
      <c r="M18" s="6">
        <f t="shared" si="1"/>
        <v>10</v>
      </c>
      <c r="N18" s="2">
        <f t="shared" si="4"/>
        <v>36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5"/>
        <v>0</v>
      </c>
      <c r="V18" s="125"/>
      <c r="W18" s="125"/>
      <c r="X18" s="125"/>
      <c r="Y18" s="125"/>
      <c r="AB18" s="51"/>
    </row>
    <row r="19" spans="1:28" ht="24" customHeight="1" thickBot="1" x14ac:dyDescent="0.25">
      <c r="A19" s="21" t="s">
        <v>42</v>
      </c>
      <c r="B19" s="3">
        <v>9</v>
      </c>
      <c r="C19" s="3">
        <v>14</v>
      </c>
      <c r="D19" s="3">
        <v>1</v>
      </c>
      <c r="E19" s="3">
        <v>1</v>
      </c>
      <c r="F19" s="7">
        <f t="shared" si="0"/>
        <v>23</v>
      </c>
      <c r="G19" s="3">
        <f t="shared" si="3"/>
        <v>60.5</v>
      </c>
      <c r="H19" s="20" t="s">
        <v>22</v>
      </c>
      <c r="I19" s="35">
        <v>5</v>
      </c>
      <c r="J19" s="35">
        <v>3</v>
      </c>
      <c r="K19" s="35">
        <v>0</v>
      </c>
      <c r="L19" s="35">
        <v>1</v>
      </c>
      <c r="M19" s="6">
        <f t="shared" si="1"/>
        <v>8</v>
      </c>
      <c r="N19" s="2">
        <f>M16+M17+M18+M19</f>
        <v>36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V19" s="125"/>
      <c r="W19" s="125"/>
      <c r="X19" s="125"/>
      <c r="Y19" s="125"/>
      <c r="AB19" s="51"/>
    </row>
    <row r="20" spans="1:28" ht="24" customHeight="1" x14ac:dyDescent="0.2">
      <c r="A20" s="19" t="s">
        <v>27</v>
      </c>
      <c r="B20" s="35">
        <v>4</v>
      </c>
      <c r="C20" s="35">
        <v>7</v>
      </c>
      <c r="D20" s="35">
        <v>0</v>
      </c>
      <c r="E20" s="35">
        <v>1</v>
      </c>
      <c r="F20" s="8">
        <f t="shared" si="0"/>
        <v>11.5</v>
      </c>
      <c r="G20" s="35"/>
      <c r="H20" s="19" t="s">
        <v>24</v>
      </c>
      <c r="I20" s="2">
        <v>2</v>
      </c>
      <c r="J20" s="2">
        <v>5</v>
      </c>
      <c r="K20" s="2">
        <v>0</v>
      </c>
      <c r="L20" s="2">
        <v>2</v>
      </c>
      <c r="M20" s="8">
        <f t="shared" si="1"/>
        <v>11</v>
      </c>
      <c r="N20" s="2">
        <f>M17+M18+M19+M20</f>
        <v>37.5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V20" s="125"/>
      <c r="W20" s="125"/>
      <c r="X20" s="125"/>
      <c r="Y20" s="125"/>
      <c r="AB20" s="51"/>
    </row>
    <row r="21" spans="1:28" ht="24" customHeight="1" thickBot="1" x14ac:dyDescent="0.25">
      <c r="A21" s="19" t="s">
        <v>28</v>
      </c>
      <c r="B21" s="2">
        <v>3</v>
      </c>
      <c r="C21" s="2">
        <v>5</v>
      </c>
      <c r="D21" s="2">
        <v>0</v>
      </c>
      <c r="E21" s="2">
        <v>0</v>
      </c>
      <c r="F21" s="6">
        <f t="shared" si="0"/>
        <v>6.5</v>
      </c>
      <c r="G21" s="36"/>
      <c r="H21" s="20" t="s">
        <v>25</v>
      </c>
      <c r="I21" s="2">
        <v>3</v>
      </c>
      <c r="J21" s="2">
        <v>4</v>
      </c>
      <c r="K21" s="2">
        <v>0</v>
      </c>
      <c r="L21" s="2">
        <v>1</v>
      </c>
      <c r="M21" s="6">
        <f t="shared" si="1"/>
        <v>8</v>
      </c>
      <c r="N21" s="2">
        <f>M18+M19+M20+M21</f>
        <v>37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V21" s="125"/>
      <c r="W21" s="125"/>
      <c r="X21" s="125"/>
      <c r="Y21" s="125"/>
      <c r="AB21" s="51"/>
    </row>
    <row r="22" spans="1:28" ht="24" customHeight="1" thickBot="1" x14ac:dyDescent="0.25">
      <c r="A22" s="19" t="s">
        <v>1</v>
      </c>
      <c r="B22" s="2">
        <v>6</v>
      </c>
      <c r="C22" s="2">
        <v>4</v>
      </c>
      <c r="D22" s="2">
        <v>0</v>
      </c>
      <c r="E22" s="2">
        <v>1</v>
      </c>
      <c r="F22" s="6">
        <f t="shared" si="0"/>
        <v>9.5</v>
      </c>
      <c r="G22" s="2"/>
      <c r="H22" s="21" t="s">
        <v>26</v>
      </c>
      <c r="I22" s="3">
        <v>4</v>
      </c>
      <c r="J22" s="3">
        <v>5</v>
      </c>
      <c r="K22" s="3">
        <v>0</v>
      </c>
      <c r="L22" s="3">
        <v>0</v>
      </c>
      <c r="M22" s="6">
        <f t="shared" si="1"/>
        <v>7</v>
      </c>
      <c r="N22" s="3">
        <f>M19+M20+M21+M22</f>
        <v>34</v>
      </c>
      <c r="O22" s="19"/>
      <c r="P22" s="45"/>
      <c r="Q22" s="45"/>
      <c r="R22" s="45"/>
      <c r="S22" s="45"/>
      <c r="T22" s="8"/>
      <c r="U22" s="34"/>
      <c r="V22" s="125"/>
      <c r="W22" s="125"/>
      <c r="X22" s="125"/>
      <c r="Y22" s="125"/>
      <c r="AB22" s="51"/>
    </row>
    <row r="23" spans="1:28" ht="13.5" customHeight="1" x14ac:dyDescent="0.2">
      <c r="A23" s="149" t="s">
        <v>47</v>
      </c>
      <c r="B23" s="150"/>
      <c r="C23" s="155" t="s">
        <v>50</v>
      </c>
      <c r="D23" s="156"/>
      <c r="E23" s="156"/>
      <c r="F23" s="157"/>
      <c r="G23" s="53">
        <f>MAX(G13:G19)</f>
        <v>90</v>
      </c>
      <c r="H23" s="153" t="s">
        <v>48</v>
      </c>
      <c r="I23" s="154"/>
      <c r="J23" s="146" t="s">
        <v>50</v>
      </c>
      <c r="K23" s="147"/>
      <c r="L23" s="147"/>
      <c r="M23" s="148"/>
      <c r="N23" s="54">
        <f>MAX(N10:N22)</f>
        <v>38.5</v>
      </c>
      <c r="O23" s="149" t="s">
        <v>49</v>
      </c>
      <c r="P23" s="150"/>
      <c r="Q23" s="155" t="s">
        <v>50</v>
      </c>
      <c r="R23" s="156"/>
      <c r="S23" s="156"/>
      <c r="T23" s="157"/>
      <c r="U23" s="53">
        <f>MAX(U13:U21)</f>
        <v>0</v>
      </c>
      <c r="AB23" s="1"/>
    </row>
    <row r="24" spans="1:28" ht="13.5" customHeight="1" x14ac:dyDescent="0.2">
      <c r="A24" s="151"/>
      <c r="B24" s="152"/>
      <c r="C24" s="52" t="s">
        <v>73</v>
      </c>
      <c r="D24" s="55"/>
      <c r="E24" s="55"/>
      <c r="F24" s="56" t="s">
        <v>65</v>
      </c>
      <c r="G24" s="57"/>
      <c r="H24" s="151"/>
      <c r="I24" s="152"/>
      <c r="J24" s="52" t="s">
        <v>73</v>
      </c>
      <c r="K24" s="55"/>
      <c r="L24" s="55"/>
      <c r="M24" s="56" t="s">
        <v>74</v>
      </c>
      <c r="N24" s="57"/>
      <c r="O24" s="151"/>
      <c r="P24" s="152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8" t="s">
        <v>51</v>
      </c>
      <c r="B26" s="158"/>
      <c r="C26" s="158"/>
      <c r="D26" s="158"/>
      <c r="E26" s="15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K45" sqref="K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112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113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3" t="s">
        <v>56</v>
      </c>
      <c r="B5" s="133"/>
      <c r="C5" s="181" t="str">
        <f>'G-1'!D5</f>
        <v>CALLE 17 X CARRERA 30</v>
      </c>
      <c r="D5" s="181"/>
      <c r="E5" s="181"/>
      <c r="F5" s="78"/>
      <c r="G5" s="79"/>
      <c r="H5" s="70" t="s">
        <v>53</v>
      </c>
      <c r="I5" s="182">
        <f>'G-1'!L5</f>
        <v>500</v>
      </c>
      <c r="J5" s="182"/>
    </row>
    <row r="6" spans="1:10" x14ac:dyDescent="0.2">
      <c r="A6" s="133" t="s">
        <v>114</v>
      </c>
      <c r="B6" s="133"/>
      <c r="C6" s="167" t="s">
        <v>156</v>
      </c>
      <c r="D6" s="167"/>
      <c r="E6" s="167"/>
      <c r="F6" s="78"/>
      <c r="G6" s="79"/>
      <c r="H6" s="70" t="s">
        <v>58</v>
      </c>
      <c r="I6" s="168">
        <f>'G-1'!S6</f>
        <v>43068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125</v>
      </c>
      <c r="B10" s="164">
        <v>3</v>
      </c>
      <c r="C10" s="89"/>
      <c r="D10" s="90" t="s">
        <v>126</v>
      </c>
      <c r="E10" s="50">
        <v>35</v>
      </c>
      <c r="F10" s="50">
        <v>4</v>
      </c>
      <c r="G10" s="50">
        <v>0</v>
      </c>
      <c r="H10" s="50">
        <v>0</v>
      </c>
      <c r="I10" s="50">
        <f>E10*0.5+F10+G10*2+H10*2.5</f>
        <v>21.5</v>
      </c>
      <c r="J10" s="91">
        <f>IF(I10=0,"0,00",I10/SUM(I10:I12)*100)</f>
        <v>6.2773722627737225</v>
      </c>
    </row>
    <row r="11" spans="1:10" x14ac:dyDescent="0.2">
      <c r="A11" s="162"/>
      <c r="B11" s="165"/>
      <c r="C11" s="89" t="s">
        <v>127</v>
      </c>
      <c r="D11" s="92" t="s">
        <v>128</v>
      </c>
      <c r="E11" s="93">
        <v>129</v>
      </c>
      <c r="F11" s="93">
        <v>81</v>
      </c>
      <c r="G11" s="93">
        <v>72</v>
      </c>
      <c r="H11" s="93">
        <v>8</v>
      </c>
      <c r="I11" s="93">
        <f t="shared" ref="I11:I45" si="0">E11*0.5+F11+G11*2+H11*2.5</f>
        <v>309.5</v>
      </c>
      <c r="J11" s="94">
        <f>IF(I11=0,"0,00",I11/SUM(I10:I12)*100)</f>
        <v>90.364963503649633</v>
      </c>
    </row>
    <row r="12" spans="1:10" x14ac:dyDescent="0.2">
      <c r="A12" s="162"/>
      <c r="B12" s="165"/>
      <c r="C12" s="95" t="s">
        <v>137</v>
      </c>
      <c r="D12" s="96" t="s">
        <v>129</v>
      </c>
      <c r="E12" s="49">
        <v>6</v>
      </c>
      <c r="F12" s="49">
        <v>6</v>
      </c>
      <c r="G12" s="49">
        <v>0</v>
      </c>
      <c r="H12" s="49">
        <v>1</v>
      </c>
      <c r="I12" s="97">
        <f t="shared" si="0"/>
        <v>11.5</v>
      </c>
      <c r="J12" s="98">
        <f>IF(I12=0,"0,00",I12/SUM(I10:I12)*100)</f>
        <v>3.3576642335766427</v>
      </c>
    </row>
    <row r="13" spans="1:10" x14ac:dyDescent="0.2">
      <c r="A13" s="162"/>
      <c r="B13" s="165"/>
      <c r="C13" s="99"/>
      <c r="D13" s="90" t="s">
        <v>126</v>
      </c>
      <c r="E13" s="50">
        <v>12</v>
      </c>
      <c r="F13" s="50">
        <v>3</v>
      </c>
      <c r="G13" s="50">
        <v>0</v>
      </c>
      <c r="H13" s="50">
        <v>0</v>
      </c>
      <c r="I13" s="50">
        <f t="shared" si="0"/>
        <v>9</v>
      </c>
      <c r="J13" s="91">
        <f>IF(I13=0,"0,00",I13/SUM(I13:I15)*100)</f>
        <v>3.5573122529644272</v>
      </c>
    </row>
    <row r="14" spans="1:10" x14ac:dyDescent="0.2">
      <c r="A14" s="162"/>
      <c r="B14" s="165"/>
      <c r="C14" s="89" t="s">
        <v>130</v>
      </c>
      <c r="D14" s="92" t="s">
        <v>128</v>
      </c>
      <c r="E14" s="93">
        <v>44</v>
      </c>
      <c r="F14" s="93">
        <v>66</v>
      </c>
      <c r="G14" s="93">
        <v>59</v>
      </c>
      <c r="H14" s="93">
        <v>8</v>
      </c>
      <c r="I14" s="93">
        <f t="shared" si="0"/>
        <v>226</v>
      </c>
      <c r="J14" s="94">
        <f>IF(I14=0,"0,00",I14/SUM(I13:I15)*100)</f>
        <v>89.328063241106719</v>
      </c>
    </row>
    <row r="15" spans="1:10" x14ac:dyDescent="0.2">
      <c r="A15" s="162"/>
      <c r="B15" s="165"/>
      <c r="C15" s="95" t="s">
        <v>138</v>
      </c>
      <c r="D15" s="96" t="s">
        <v>129</v>
      </c>
      <c r="E15" s="49">
        <v>10</v>
      </c>
      <c r="F15" s="49">
        <v>8</v>
      </c>
      <c r="G15" s="49">
        <v>0</v>
      </c>
      <c r="H15" s="49">
        <v>2</v>
      </c>
      <c r="I15" s="97">
        <f t="shared" si="0"/>
        <v>18</v>
      </c>
      <c r="J15" s="98">
        <f>IF(I15=0,"0,00",I15/SUM(I13:I15)*100)</f>
        <v>7.1146245059288544</v>
      </c>
    </row>
    <row r="16" spans="1:10" x14ac:dyDescent="0.2">
      <c r="A16" s="162"/>
      <c r="B16" s="165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131</v>
      </c>
      <c r="D17" s="92" t="s">
        <v>128</v>
      </c>
      <c r="E17" s="50">
        <v>0</v>
      </c>
      <c r="F17" s="50">
        <v>0</v>
      </c>
      <c r="G17" s="50">
        <v>0</v>
      </c>
      <c r="H17" s="50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139</v>
      </c>
      <c r="D18" s="96" t="s">
        <v>129</v>
      </c>
      <c r="E18" s="50">
        <v>0</v>
      </c>
      <c r="F18" s="50">
        <v>0</v>
      </c>
      <c r="G18" s="50">
        <v>0</v>
      </c>
      <c r="H18" s="50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132</v>
      </c>
      <c r="B19" s="164">
        <v>3</v>
      </c>
      <c r="C19" s="101"/>
      <c r="D19" s="90" t="s">
        <v>126</v>
      </c>
      <c r="E19" s="50">
        <v>13</v>
      </c>
      <c r="F19" s="50">
        <v>20</v>
      </c>
      <c r="G19" s="50">
        <v>0</v>
      </c>
      <c r="H19" s="50">
        <v>1</v>
      </c>
      <c r="I19" s="50">
        <f t="shared" si="0"/>
        <v>29</v>
      </c>
      <c r="J19" s="91">
        <f>IF(I19=0,"0,00",I19/SUM(I19:I21)*100)</f>
        <v>5.3113553113553111</v>
      </c>
    </row>
    <row r="20" spans="1:10" x14ac:dyDescent="0.2">
      <c r="A20" s="162"/>
      <c r="B20" s="165"/>
      <c r="C20" s="89" t="s">
        <v>127</v>
      </c>
      <c r="D20" s="92" t="s">
        <v>128</v>
      </c>
      <c r="E20" s="93">
        <v>130</v>
      </c>
      <c r="F20" s="93">
        <v>134</v>
      </c>
      <c r="G20" s="93">
        <v>43</v>
      </c>
      <c r="H20" s="93">
        <v>7</v>
      </c>
      <c r="I20" s="93">
        <f t="shared" si="0"/>
        <v>302.5</v>
      </c>
      <c r="J20" s="94">
        <f>IF(I20=0,"0,00",I20/SUM(I19:I21)*100)</f>
        <v>55.402930402930409</v>
      </c>
    </row>
    <row r="21" spans="1:10" x14ac:dyDescent="0.2">
      <c r="A21" s="162"/>
      <c r="B21" s="165"/>
      <c r="C21" s="95" t="s">
        <v>140</v>
      </c>
      <c r="D21" s="96" t="s">
        <v>129</v>
      </c>
      <c r="E21" s="49">
        <v>34</v>
      </c>
      <c r="F21" s="49">
        <v>113</v>
      </c>
      <c r="G21" s="49">
        <v>26</v>
      </c>
      <c r="H21" s="49">
        <v>13</v>
      </c>
      <c r="I21" s="97">
        <f t="shared" si="0"/>
        <v>214.5</v>
      </c>
      <c r="J21" s="98">
        <f>IF(I21=0,"0,00",I21/SUM(I19:I21)*100)</f>
        <v>39.285714285714285</v>
      </c>
    </row>
    <row r="22" spans="1:10" x14ac:dyDescent="0.2">
      <c r="A22" s="162"/>
      <c r="B22" s="165"/>
      <c r="C22" s="99"/>
      <c r="D22" s="90" t="s">
        <v>126</v>
      </c>
      <c r="E22" s="50">
        <v>7</v>
      </c>
      <c r="F22" s="50">
        <v>9</v>
      </c>
      <c r="G22" s="50">
        <v>0</v>
      </c>
      <c r="H22" s="50">
        <v>1</v>
      </c>
      <c r="I22" s="50">
        <f t="shared" si="0"/>
        <v>15</v>
      </c>
      <c r="J22" s="91">
        <f>IF(I22=0,"0,00",I22/SUM(I22:I24)*100)</f>
        <v>2.4057738572574179</v>
      </c>
    </row>
    <row r="23" spans="1:10" x14ac:dyDescent="0.2">
      <c r="A23" s="162"/>
      <c r="B23" s="165"/>
      <c r="C23" s="89" t="s">
        <v>130</v>
      </c>
      <c r="D23" s="92" t="s">
        <v>128</v>
      </c>
      <c r="E23" s="93">
        <v>192</v>
      </c>
      <c r="F23" s="93">
        <v>175</v>
      </c>
      <c r="G23" s="93">
        <v>44</v>
      </c>
      <c r="H23" s="93">
        <v>9</v>
      </c>
      <c r="I23" s="93">
        <f t="shared" si="0"/>
        <v>381.5</v>
      </c>
      <c r="J23" s="94">
        <f>IF(I23=0,"0,00",I23/SUM(I22:I24)*100)</f>
        <v>61.18684843624699</v>
      </c>
    </row>
    <row r="24" spans="1:10" x14ac:dyDescent="0.2">
      <c r="A24" s="162"/>
      <c r="B24" s="165"/>
      <c r="C24" s="95" t="s">
        <v>141</v>
      </c>
      <c r="D24" s="96" t="s">
        <v>129</v>
      </c>
      <c r="E24" s="49">
        <v>36</v>
      </c>
      <c r="F24" s="49">
        <v>124</v>
      </c>
      <c r="G24" s="49">
        <v>30</v>
      </c>
      <c r="H24" s="49">
        <v>10</v>
      </c>
      <c r="I24" s="97">
        <f t="shared" si="0"/>
        <v>227</v>
      </c>
      <c r="J24" s="98">
        <f>IF(I24=0,"0,00",I24/SUM(I22:I24)*100)</f>
        <v>36.407377706495595</v>
      </c>
    </row>
    <row r="25" spans="1:10" x14ac:dyDescent="0.2">
      <c r="A25" s="162"/>
      <c r="B25" s="165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131</v>
      </c>
      <c r="D26" s="92" t="s">
        <v>128</v>
      </c>
      <c r="E26" s="50">
        <v>0</v>
      </c>
      <c r="F26" s="50">
        <v>0</v>
      </c>
      <c r="G26" s="50">
        <v>0</v>
      </c>
      <c r="H26" s="50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142</v>
      </c>
      <c r="D27" s="96" t="s">
        <v>129</v>
      </c>
      <c r="E27" s="50">
        <v>0</v>
      </c>
      <c r="F27" s="50">
        <v>0</v>
      </c>
      <c r="G27" s="50">
        <v>0</v>
      </c>
      <c r="H27" s="50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133</v>
      </c>
      <c r="B28" s="164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134</v>
      </c>
      <c r="B37" s="164">
        <v>3</v>
      </c>
      <c r="C37" s="101"/>
      <c r="D37" s="90" t="s">
        <v>126</v>
      </c>
      <c r="E37" s="50">
        <v>42</v>
      </c>
      <c r="F37" s="50">
        <v>147</v>
      </c>
      <c r="G37" s="50">
        <v>45</v>
      </c>
      <c r="H37" s="50">
        <v>15</v>
      </c>
      <c r="I37" s="50">
        <f t="shared" si="0"/>
        <v>295.5</v>
      </c>
      <c r="J37" s="91">
        <f>IF(I37=0,"0,00",I37/SUM(I37:I39)*100)</f>
        <v>74.060150375939855</v>
      </c>
    </row>
    <row r="38" spans="1:10" x14ac:dyDescent="0.2">
      <c r="A38" s="162"/>
      <c r="B38" s="165"/>
      <c r="C38" s="89" t="s">
        <v>127</v>
      </c>
      <c r="D38" s="92" t="s">
        <v>128</v>
      </c>
      <c r="E38" s="93">
        <v>30</v>
      </c>
      <c r="F38" s="93">
        <v>34</v>
      </c>
      <c r="G38" s="93">
        <v>5</v>
      </c>
      <c r="H38" s="93">
        <v>7</v>
      </c>
      <c r="I38" s="93">
        <f t="shared" si="0"/>
        <v>76.5</v>
      </c>
      <c r="J38" s="94">
        <f>IF(I38=0,"0,00",I38/SUM(I37:I39)*100)</f>
        <v>19.172932330827066</v>
      </c>
    </row>
    <row r="39" spans="1:10" x14ac:dyDescent="0.2">
      <c r="A39" s="162"/>
      <c r="B39" s="165"/>
      <c r="C39" s="95" t="s">
        <v>146</v>
      </c>
      <c r="D39" s="96" t="s">
        <v>129</v>
      </c>
      <c r="E39" s="49">
        <v>15</v>
      </c>
      <c r="F39" s="49">
        <v>5</v>
      </c>
      <c r="G39" s="49">
        <v>1</v>
      </c>
      <c r="H39" s="49">
        <v>5</v>
      </c>
      <c r="I39" s="97">
        <f t="shared" si="0"/>
        <v>27</v>
      </c>
      <c r="J39" s="98">
        <f>IF(I39=0,"0,00",I39/SUM(I37:I39)*100)</f>
        <v>6.7669172932330826</v>
      </c>
    </row>
    <row r="40" spans="1:10" x14ac:dyDescent="0.2">
      <c r="A40" s="162"/>
      <c r="B40" s="165"/>
      <c r="C40" s="99"/>
      <c r="D40" s="90" t="s">
        <v>126</v>
      </c>
      <c r="E40" s="50">
        <v>55</v>
      </c>
      <c r="F40" s="50">
        <v>166</v>
      </c>
      <c r="G40" s="50">
        <v>29</v>
      </c>
      <c r="H40" s="50">
        <v>11</v>
      </c>
      <c r="I40" s="50">
        <f t="shared" si="0"/>
        <v>279</v>
      </c>
      <c r="J40" s="91">
        <f>IF(I40=0,"0,00",I40/SUM(I40:I42)*100)</f>
        <v>77.392510402219145</v>
      </c>
    </row>
    <row r="41" spans="1:10" x14ac:dyDescent="0.2">
      <c r="A41" s="162"/>
      <c r="B41" s="165"/>
      <c r="C41" s="89" t="s">
        <v>130</v>
      </c>
      <c r="D41" s="92" t="s">
        <v>128</v>
      </c>
      <c r="E41" s="93">
        <v>10</v>
      </c>
      <c r="F41" s="93">
        <v>30</v>
      </c>
      <c r="G41" s="93">
        <v>5</v>
      </c>
      <c r="H41" s="93">
        <v>4</v>
      </c>
      <c r="I41" s="93">
        <f t="shared" si="0"/>
        <v>55</v>
      </c>
      <c r="J41" s="94">
        <f>IF(I41=0,"0,00",I41/SUM(I40:I42)*100)</f>
        <v>15.256588072122051</v>
      </c>
    </row>
    <row r="42" spans="1:10" x14ac:dyDescent="0.2">
      <c r="A42" s="162"/>
      <c r="B42" s="165"/>
      <c r="C42" s="95" t="s">
        <v>147</v>
      </c>
      <c r="D42" s="96" t="s">
        <v>129</v>
      </c>
      <c r="E42" s="49">
        <v>7</v>
      </c>
      <c r="F42" s="49">
        <v>10</v>
      </c>
      <c r="G42" s="49">
        <v>4</v>
      </c>
      <c r="H42" s="49">
        <v>2</v>
      </c>
      <c r="I42" s="97">
        <f t="shared" si="0"/>
        <v>26.5</v>
      </c>
      <c r="J42" s="98">
        <f>IF(I42=0,"0,00",I42/SUM(I40:I42)*100)</f>
        <v>7.3509015256588066</v>
      </c>
    </row>
    <row r="43" spans="1:10" x14ac:dyDescent="0.2">
      <c r="A43" s="162"/>
      <c r="B43" s="165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131</v>
      </c>
      <c r="D44" s="92" t="s">
        <v>128</v>
      </c>
      <c r="E44" s="50">
        <v>0</v>
      </c>
      <c r="F44" s="50">
        <v>0</v>
      </c>
      <c r="G44" s="50">
        <v>0</v>
      </c>
      <c r="H44" s="50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63"/>
      <c r="B45" s="166"/>
      <c r="C45" s="100" t="s">
        <v>148</v>
      </c>
      <c r="D45" s="96" t="s">
        <v>129</v>
      </c>
      <c r="E45" s="50">
        <v>0</v>
      </c>
      <c r="F45" s="50">
        <v>0</v>
      </c>
      <c r="G45" s="50">
        <v>0</v>
      </c>
      <c r="H45" s="50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B7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95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96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97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5" t="s">
        <v>99</v>
      </c>
      <c r="D8" s="185"/>
      <c r="E8" s="185"/>
      <c r="F8" s="185"/>
      <c r="G8" s="185"/>
      <c r="H8" s="185"/>
      <c r="I8" s="59"/>
      <c r="J8" s="59"/>
      <c r="K8" s="59"/>
      <c r="L8" s="186" t="s">
        <v>100</v>
      </c>
      <c r="M8" s="186"/>
      <c r="N8" s="186"/>
      <c r="O8" s="185" t="str">
        <f>'G-1'!D5</f>
        <v>CALLE 17 X CARRERA 30</v>
      </c>
      <c r="P8" s="185"/>
      <c r="Q8" s="185"/>
      <c r="R8" s="185"/>
      <c r="S8" s="185"/>
      <c r="T8" s="59"/>
      <c r="U8" s="59"/>
      <c r="V8" s="186" t="s">
        <v>101</v>
      </c>
      <c r="W8" s="186"/>
      <c r="X8" s="186"/>
      <c r="Y8" s="185">
        <f>'G-1'!L5</f>
        <v>500</v>
      </c>
      <c r="Z8" s="185"/>
      <c r="AA8" s="185"/>
      <c r="AB8" s="59"/>
      <c r="AC8" s="59"/>
      <c r="AD8" s="59"/>
      <c r="AE8" s="59"/>
      <c r="AF8" s="59"/>
      <c r="AG8" s="59"/>
      <c r="AH8" s="186" t="s">
        <v>102</v>
      </c>
      <c r="AI8" s="186"/>
      <c r="AJ8" s="187">
        <f>'G-1'!S6</f>
        <v>43068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135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136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104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556.5</v>
      </c>
      <c r="AV12" s="64">
        <f t="shared" si="0"/>
        <v>611</v>
      </c>
      <c r="AW12" s="64">
        <f t="shared" si="0"/>
        <v>608.5</v>
      </c>
      <c r="AX12" s="64">
        <f t="shared" si="0"/>
        <v>615</v>
      </c>
      <c r="AY12" s="64">
        <f t="shared" si="0"/>
        <v>599.5</v>
      </c>
      <c r="AZ12" s="64">
        <f t="shared" si="0"/>
        <v>630</v>
      </c>
      <c r="BA12" s="64">
        <f t="shared" si="0"/>
        <v>659.5</v>
      </c>
      <c r="BB12" s="64"/>
      <c r="BC12" s="64"/>
      <c r="BD12" s="64"/>
      <c r="BE12" s="64">
        <f t="shared" ref="BE12:BQ12" si="1">P14</f>
        <v>602</v>
      </c>
      <c r="BF12" s="64">
        <f t="shared" si="1"/>
        <v>623</v>
      </c>
      <c r="BG12" s="64">
        <f t="shared" si="1"/>
        <v>669</v>
      </c>
      <c r="BH12" s="64">
        <f t="shared" si="1"/>
        <v>662.5</v>
      </c>
      <c r="BI12" s="64">
        <f t="shared" si="1"/>
        <v>651.5</v>
      </c>
      <c r="BJ12" s="64">
        <f t="shared" si="1"/>
        <v>643</v>
      </c>
      <c r="BK12" s="64">
        <f t="shared" si="1"/>
        <v>603</v>
      </c>
      <c r="BL12" s="64">
        <f t="shared" si="1"/>
        <v>606.5</v>
      </c>
      <c r="BM12" s="64">
        <f t="shared" si="1"/>
        <v>638</v>
      </c>
      <c r="BN12" s="64">
        <f t="shared" si="1"/>
        <v>605.5</v>
      </c>
      <c r="BO12" s="64">
        <f t="shared" si="1"/>
        <v>622</v>
      </c>
      <c r="BP12" s="64">
        <f t="shared" si="1"/>
        <v>585.5</v>
      </c>
      <c r="BQ12" s="64">
        <f t="shared" si="1"/>
        <v>526.5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97</v>
      </c>
      <c r="C13" s="116">
        <f>'G-1'!F11</f>
        <v>130</v>
      </c>
      <c r="D13" s="116">
        <f>'G-1'!F12</f>
        <v>145</v>
      </c>
      <c r="E13" s="116">
        <f>'G-1'!F13</f>
        <v>184.5</v>
      </c>
      <c r="F13" s="116">
        <f>'G-1'!F14</f>
        <v>151.5</v>
      </c>
      <c r="G13" s="116">
        <f>'G-1'!F15</f>
        <v>127.5</v>
      </c>
      <c r="H13" s="116">
        <f>'G-1'!F16</f>
        <v>151.5</v>
      </c>
      <c r="I13" s="116">
        <f>'G-1'!F17</f>
        <v>169</v>
      </c>
      <c r="J13" s="116">
        <f>'G-1'!F18</f>
        <v>182</v>
      </c>
      <c r="K13" s="116">
        <f>'G-1'!F19</f>
        <v>157</v>
      </c>
      <c r="L13" s="117"/>
      <c r="M13" s="116">
        <f>'G-1'!F20</f>
        <v>137</v>
      </c>
      <c r="N13" s="116">
        <f>'G-1'!F21</f>
        <v>134</v>
      </c>
      <c r="O13" s="116">
        <f>'G-1'!F22</f>
        <v>165</v>
      </c>
      <c r="P13" s="116">
        <f>'G-1'!M10</f>
        <v>166</v>
      </c>
      <c r="Q13" s="116">
        <f>'G-1'!M11</f>
        <v>158</v>
      </c>
      <c r="R13" s="116">
        <f>'G-1'!M12</f>
        <v>180</v>
      </c>
      <c r="S13" s="116">
        <f>'G-1'!M13</f>
        <v>158.5</v>
      </c>
      <c r="T13" s="116">
        <f>'G-1'!M14</f>
        <v>155</v>
      </c>
      <c r="U13" s="116">
        <f>'G-1'!M15</f>
        <v>149.5</v>
      </c>
      <c r="V13" s="116">
        <f>'G-1'!M16</f>
        <v>140</v>
      </c>
      <c r="W13" s="116">
        <f>'G-1'!M17</f>
        <v>162</v>
      </c>
      <c r="X13" s="116">
        <f>'G-1'!M18</f>
        <v>186.5</v>
      </c>
      <c r="Y13" s="116">
        <f>'G-1'!M19</f>
        <v>117</v>
      </c>
      <c r="Z13" s="116">
        <f>'G-1'!M20</f>
        <v>156.5</v>
      </c>
      <c r="AA13" s="116">
        <f>'G-1'!M21</f>
        <v>125.5</v>
      </c>
      <c r="AB13" s="116">
        <f>'G-1'!M22</f>
        <v>127.5</v>
      </c>
      <c r="AC13" s="117"/>
      <c r="AD13" s="116">
        <f>'G-1'!T10</f>
        <v>0</v>
      </c>
      <c r="AE13" s="116">
        <f>'G-1'!T11</f>
        <v>0</v>
      </c>
      <c r="AF13" s="116">
        <f>'G-1'!T12</f>
        <v>0</v>
      </c>
      <c r="AG13" s="116">
        <f>'G-1'!T13</f>
        <v>0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556.5</v>
      </c>
      <c r="F14" s="116">
        <f t="shared" ref="F14:K14" si="3">C13+D13+E13+F13</f>
        <v>611</v>
      </c>
      <c r="G14" s="116">
        <f t="shared" si="3"/>
        <v>608.5</v>
      </c>
      <c r="H14" s="116">
        <f t="shared" si="3"/>
        <v>615</v>
      </c>
      <c r="I14" s="116">
        <f t="shared" si="3"/>
        <v>599.5</v>
      </c>
      <c r="J14" s="116">
        <f t="shared" si="3"/>
        <v>630</v>
      </c>
      <c r="K14" s="116">
        <f t="shared" si="3"/>
        <v>659.5</v>
      </c>
      <c r="L14" s="117"/>
      <c r="M14" s="116"/>
      <c r="N14" s="116"/>
      <c r="O14" s="116"/>
      <c r="P14" s="116">
        <f>M13+N13+O13+P13</f>
        <v>602</v>
      </c>
      <c r="Q14" s="116">
        <f t="shared" ref="Q14:AB14" si="4">N13+O13+P13+Q13</f>
        <v>623</v>
      </c>
      <c r="R14" s="116">
        <f t="shared" si="4"/>
        <v>669</v>
      </c>
      <c r="S14" s="116">
        <f t="shared" si="4"/>
        <v>662.5</v>
      </c>
      <c r="T14" s="116">
        <f t="shared" si="4"/>
        <v>651.5</v>
      </c>
      <c r="U14" s="116">
        <f t="shared" si="4"/>
        <v>643</v>
      </c>
      <c r="V14" s="116">
        <f t="shared" si="4"/>
        <v>603</v>
      </c>
      <c r="W14" s="116">
        <f t="shared" si="4"/>
        <v>606.5</v>
      </c>
      <c r="X14" s="116">
        <f t="shared" si="4"/>
        <v>638</v>
      </c>
      <c r="Y14" s="116">
        <f t="shared" si="4"/>
        <v>605.5</v>
      </c>
      <c r="Z14" s="116">
        <f t="shared" si="4"/>
        <v>622</v>
      </c>
      <c r="AA14" s="116">
        <f t="shared" si="4"/>
        <v>585.5</v>
      </c>
      <c r="AB14" s="116">
        <f t="shared" si="4"/>
        <v>526.5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6.2773722627737227E-2</v>
      </c>
      <c r="E15" s="119"/>
      <c r="F15" s="119" t="s">
        <v>109</v>
      </c>
      <c r="G15" s="120">
        <f>DIRECCIONALIDAD!J11/100</f>
        <v>0.90364963503649631</v>
      </c>
      <c r="H15" s="119"/>
      <c r="I15" s="119" t="s">
        <v>110</v>
      </c>
      <c r="J15" s="120">
        <f>DIRECCIONALIDAD!J12/100</f>
        <v>3.3576642335766425E-2</v>
      </c>
      <c r="K15" s="121"/>
      <c r="L15" s="115"/>
      <c r="M15" s="118"/>
      <c r="N15" s="119"/>
      <c r="O15" s="119" t="s">
        <v>108</v>
      </c>
      <c r="P15" s="120">
        <f>DIRECCIONALIDAD!J13/100</f>
        <v>3.5573122529644272E-2</v>
      </c>
      <c r="Q15" s="119"/>
      <c r="R15" s="119"/>
      <c r="S15" s="119"/>
      <c r="T15" s="119" t="s">
        <v>109</v>
      </c>
      <c r="U15" s="120">
        <f>DIRECCIONALIDAD!J14/100</f>
        <v>0.89328063241106714</v>
      </c>
      <c r="V15" s="119"/>
      <c r="W15" s="119"/>
      <c r="X15" s="119"/>
      <c r="Y15" s="119" t="s">
        <v>110</v>
      </c>
      <c r="Z15" s="120">
        <f>DIRECCIONALIDAD!J15/100</f>
        <v>7.1146245059288543E-2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6" t="s">
        <v>155</v>
      </c>
      <c r="B16" s="127">
        <f>MAX(B14:K14)</f>
        <v>659.5</v>
      </c>
      <c r="C16" s="119" t="s">
        <v>108</v>
      </c>
      <c r="D16" s="128">
        <f>+B16*D15</f>
        <v>41.399270072992699</v>
      </c>
      <c r="E16" s="119"/>
      <c r="F16" s="119" t="s">
        <v>109</v>
      </c>
      <c r="G16" s="128">
        <f>+B16*G15</f>
        <v>595.95693430656934</v>
      </c>
      <c r="H16" s="119"/>
      <c r="I16" s="119" t="s">
        <v>110</v>
      </c>
      <c r="J16" s="128">
        <f>+B16*J15</f>
        <v>22.143795620437956</v>
      </c>
      <c r="K16" s="121"/>
      <c r="L16" s="115"/>
      <c r="M16" s="127">
        <f>MAX(M14:AB14)</f>
        <v>669</v>
      </c>
      <c r="N16" s="119"/>
      <c r="O16" s="119" t="s">
        <v>108</v>
      </c>
      <c r="P16" s="129">
        <f>+M16*P15</f>
        <v>23.798418972332019</v>
      </c>
      <c r="Q16" s="119"/>
      <c r="R16" s="119"/>
      <c r="S16" s="119"/>
      <c r="T16" s="119" t="s">
        <v>109</v>
      </c>
      <c r="U16" s="129">
        <f>+M16*U15</f>
        <v>597.60474308300388</v>
      </c>
      <c r="V16" s="119"/>
      <c r="W16" s="119"/>
      <c r="X16" s="119"/>
      <c r="Y16" s="119" t="s">
        <v>110</v>
      </c>
      <c r="Z16" s="129">
        <f>+M16*Z15</f>
        <v>47.596837944664038</v>
      </c>
      <c r="AA16" s="119"/>
      <c r="AB16" s="121"/>
      <c r="AC16" s="115"/>
      <c r="AD16" s="127">
        <f>MAX(AD14:AO14)</f>
        <v>0</v>
      </c>
      <c r="AE16" s="119" t="s">
        <v>108</v>
      </c>
      <c r="AF16" s="128">
        <f>+AD16*AF15</f>
        <v>0</v>
      </c>
      <c r="AG16" s="119"/>
      <c r="AH16" s="119"/>
      <c r="AI16" s="119"/>
      <c r="AJ16" s="119" t="s">
        <v>109</v>
      </c>
      <c r="AK16" s="128">
        <f>+AD16*AK15</f>
        <v>0</v>
      </c>
      <c r="AL16" s="119"/>
      <c r="AM16" s="119"/>
      <c r="AN16" s="119" t="s">
        <v>110</v>
      </c>
      <c r="AO16" s="130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104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454.5</v>
      </c>
      <c r="C18" s="116">
        <f>'G-2'!F11</f>
        <v>401.5</v>
      </c>
      <c r="D18" s="116">
        <f>'G-2'!F12</f>
        <v>378</v>
      </c>
      <c r="E18" s="116">
        <f>'G-2'!F13</f>
        <v>339</v>
      </c>
      <c r="F18" s="116">
        <f>'G-2'!F14</f>
        <v>345.5</v>
      </c>
      <c r="G18" s="116">
        <f>'G-2'!F15</f>
        <v>322</v>
      </c>
      <c r="H18" s="116">
        <f>'G-2'!F16</f>
        <v>336.5</v>
      </c>
      <c r="I18" s="116">
        <f>'G-2'!F17</f>
        <v>355.5</v>
      </c>
      <c r="J18" s="116">
        <f>'G-2'!F18</f>
        <v>260.5</v>
      </c>
      <c r="K18" s="116">
        <f>'G-2'!F19</f>
        <v>281</v>
      </c>
      <c r="L18" s="117"/>
      <c r="M18" s="116">
        <f>'G-2'!F20</f>
        <v>300.5</v>
      </c>
      <c r="N18" s="116">
        <f>'G-2'!F21</f>
        <v>274</v>
      </c>
      <c r="O18" s="116">
        <f>'G-2'!F22</f>
        <v>255</v>
      </c>
      <c r="P18" s="116">
        <f>'G-2'!M10</f>
        <v>237.5</v>
      </c>
      <c r="Q18" s="116">
        <f>'G-2'!M11</f>
        <v>244</v>
      </c>
      <c r="R18" s="116">
        <f>'G-2'!M12</f>
        <v>239</v>
      </c>
      <c r="S18" s="116">
        <f>'G-2'!M13</f>
        <v>246.5</v>
      </c>
      <c r="T18" s="116">
        <f>'G-2'!M14</f>
        <v>227.5</v>
      </c>
      <c r="U18" s="116">
        <f>'G-2'!M15</f>
        <v>224.5</v>
      </c>
      <c r="V18" s="116">
        <f>'G-2'!M16</f>
        <v>224.5</v>
      </c>
      <c r="W18" s="116">
        <f>'G-2'!M17</f>
        <v>306</v>
      </c>
      <c r="X18" s="116">
        <f>'G-2'!M18</f>
        <v>294</v>
      </c>
      <c r="Y18" s="116">
        <f>'G-2'!M19</f>
        <v>267</v>
      </c>
      <c r="Z18" s="116">
        <f>'G-2'!M20</f>
        <v>271</v>
      </c>
      <c r="AA18" s="116">
        <f>'G-2'!M21</f>
        <v>322.5</v>
      </c>
      <c r="AB18" s="116">
        <f>'G-2'!M22</f>
        <v>301</v>
      </c>
      <c r="AC18" s="117"/>
      <c r="AD18" s="116">
        <f>'G-2'!T10</f>
        <v>0</v>
      </c>
      <c r="AE18" s="116">
        <f>'G-2'!T11</f>
        <v>0</v>
      </c>
      <c r="AF18" s="116">
        <f>'G-2'!T12</f>
        <v>0</v>
      </c>
      <c r="AG18" s="116">
        <f>'G-2'!T13</f>
        <v>0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1573</v>
      </c>
      <c r="AV18" s="68">
        <f t="shared" si="6"/>
        <v>1464</v>
      </c>
      <c r="AW18" s="68">
        <f t="shared" si="6"/>
        <v>1384.5</v>
      </c>
      <c r="AX18" s="68">
        <f t="shared" si="6"/>
        <v>1343</v>
      </c>
      <c r="AY18" s="68">
        <f t="shared" si="6"/>
        <v>1359.5</v>
      </c>
      <c r="AZ18" s="68">
        <f t="shared" si="6"/>
        <v>1274.5</v>
      </c>
      <c r="BA18" s="68">
        <f t="shared" si="6"/>
        <v>1233.5</v>
      </c>
      <c r="BB18" s="68"/>
      <c r="BC18" s="68"/>
      <c r="BD18" s="68"/>
      <c r="BE18" s="68">
        <f t="shared" ref="BE18:BQ18" si="7">P19</f>
        <v>1067</v>
      </c>
      <c r="BF18" s="68">
        <f t="shared" si="7"/>
        <v>1010.5</v>
      </c>
      <c r="BG18" s="68">
        <f t="shared" si="7"/>
        <v>975.5</v>
      </c>
      <c r="BH18" s="68">
        <f t="shared" si="7"/>
        <v>967</v>
      </c>
      <c r="BI18" s="68">
        <f t="shared" si="7"/>
        <v>957</v>
      </c>
      <c r="BJ18" s="68">
        <f t="shared" si="7"/>
        <v>937.5</v>
      </c>
      <c r="BK18" s="68">
        <f t="shared" si="7"/>
        <v>923</v>
      </c>
      <c r="BL18" s="68">
        <f t="shared" si="7"/>
        <v>982.5</v>
      </c>
      <c r="BM18" s="68">
        <f t="shared" si="7"/>
        <v>1049</v>
      </c>
      <c r="BN18" s="68">
        <f t="shared" si="7"/>
        <v>1091.5</v>
      </c>
      <c r="BO18" s="68">
        <f t="shared" si="7"/>
        <v>1138</v>
      </c>
      <c r="BP18" s="68">
        <f t="shared" si="7"/>
        <v>1154.5</v>
      </c>
      <c r="BQ18" s="68">
        <f t="shared" si="7"/>
        <v>1161.5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1573</v>
      </c>
      <c r="F19" s="116">
        <f t="shared" ref="F19:K19" si="9">C18+D18+E18+F18</f>
        <v>1464</v>
      </c>
      <c r="G19" s="116">
        <f t="shared" si="9"/>
        <v>1384.5</v>
      </c>
      <c r="H19" s="116">
        <f t="shared" si="9"/>
        <v>1343</v>
      </c>
      <c r="I19" s="116">
        <f t="shared" si="9"/>
        <v>1359.5</v>
      </c>
      <c r="J19" s="116">
        <f t="shared" si="9"/>
        <v>1274.5</v>
      </c>
      <c r="K19" s="116">
        <f t="shared" si="9"/>
        <v>1233.5</v>
      </c>
      <c r="L19" s="117"/>
      <c r="M19" s="116"/>
      <c r="N19" s="116"/>
      <c r="O19" s="116"/>
      <c r="P19" s="116">
        <f>M18+N18+O18+P18</f>
        <v>1067</v>
      </c>
      <c r="Q19" s="116">
        <f t="shared" ref="Q19:AB19" si="10">N18+O18+P18+Q18</f>
        <v>1010.5</v>
      </c>
      <c r="R19" s="116">
        <f t="shared" si="10"/>
        <v>975.5</v>
      </c>
      <c r="S19" s="116">
        <f t="shared" si="10"/>
        <v>967</v>
      </c>
      <c r="T19" s="116">
        <f t="shared" si="10"/>
        <v>957</v>
      </c>
      <c r="U19" s="116">
        <f t="shared" si="10"/>
        <v>937.5</v>
      </c>
      <c r="V19" s="116">
        <f t="shared" si="10"/>
        <v>923</v>
      </c>
      <c r="W19" s="116">
        <f t="shared" si="10"/>
        <v>982.5</v>
      </c>
      <c r="X19" s="116">
        <f t="shared" si="10"/>
        <v>1049</v>
      </c>
      <c r="Y19" s="116">
        <f t="shared" si="10"/>
        <v>1091.5</v>
      </c>
      <c r="Z19" s="116">
        <f t="shared" si="10"/>
        <v>1138</v>
      </c>
      <c r="AA19" s="116">
        <f t="shared" si="10"/>
        <v>1154.5</v>
      </c>
      <c r="AB19" s="116">
        <f t="shared" si="10"/>
        <v>1161.5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E28</f>
        <v>698</v>
      </c>
      <c r="AV19" s="68">
        <f t="shared" si="12"/>
        <v>660.5</v>
      </c>
      <c r="AW19" s="68">
        <f t="shared" si="12"/>
        <v>666</v>
      </c>
      <c r="AX19" s="68">
        <f t="shared" si="12"/>
        <v>685.5</v>
      </c>
      <c r="AY19" s="68">
        <f t="shared" si="12"/>
        <v>705</v>
      </c>
      <c r="AZ19" s="68">
        <f t="shared" si="12"/>
        <v>711</v>
      </c>
      <c r="BA19" s="68">
        <f t="shared" si="12"/>
        <v>700.5</v>
      </c>
      <c r="BB19" s="68"/>
      <c r="BC19" s="68"/>
      <c r="BD19" s="68"/>
      <c r="BE19" s="68">
        <f t="shared" ref="BE19:BQ19" si="13">P28</f>
        <v>777</v>
      </c>
      <c r="BF19" s="68">
        <f t="shared" si="13"/>
        <v>857</v>
      </c>
      <c r="BG19" s="68">
        <f t="shared" si="13"/>
        <v>879.5</v>
      </c>
      <c r="BH19" s="68">
        <f t="shared" si="13"/>
        <v>891</v>
      </c>
      <c r="BI19" s="68">
        <f t="shared" si="13"/>
        <v>852.5</v>
      </c>
      <c r="BJ19" s="68">
        <f t="shared" si="13"/>
        <v>785.5</v>
      </c>
      <c r="BK19" s="68">
        <f t="shared" si="13"/>
        <v>741</v>
      </c>
      <c r="BL19" s="68">
        <f t="shared" si="13"/>
        <v>713</v>
      </c>
      <c r="BM19" s="68">
        <f t="shared" si="13"/>
        <v>708.5</v>
      </c>
      <c r="BN19" s="68">
        <f t="shared" si="13"/>
        <v>696.5</v>
      </c>
      <c r="BO19" s="68">
        <f t="shared" si="13"/>
        <v>687.5</v>
      </c>
      <c r="BP19" s="68">
        <f t="shared" si="13"/>
        <v>714.5</v>
      </c>
      <c r="BQ19" s="68">
        <f t="shared" si="13"/>
        <v>702.5</v>
      </c>
      <c r="BR19" s="68"/>
      <c r="BS19" s="68"/>
      <c r="BT19" s="68"/>
      <c r="BU19" s="68">
        <f t="shared" ref="BU19:CC19" si="14">AG28</f>
        <v>0</v>
      </c>
      <c r="BV19" s="68">
        <f t="shared" si="14"/>
        <v>0</v>
      </c>
      <c r="BW19" s="68">
        <f t="shared" si="14"/>
        <v>0</v>
      </c>
      <c r="BX19" s="68">
        <f t="shared" si="14"/>
        <v>0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5.3113553113553112E-2</v>
      </c>
      <c r="E20" s="119"/>
      <c r="F20" s="119" t="s">
        <v>109</v>
      </c>
      <c r="G20" s="120">
        <f>DIRECCIONALIDAD!J20/100</f>
        <v>0.55402930402930406</v>
      </c>
      <c r="H20" s="119"/>
      <c r="I20" s="119" t="s">
        <v>110</v>
      </c>
      <c r="J20" s="120">
        <f>DIRECCIONALIDAD!J21/100</f>
        <v>0.39285714285714285</v>
      </c>
      <c r="K20" s="121"/>
      <c r="L20" s="115"/>
      <c r="M20" s="118"/>
      <c r="N20" s="119"/>
      <c r="O20" s="119" t="s">
        <v>108</v>
      </c>
      <c r="P20" s="120">
        <f>DIRECCIONALIDAD!J22/100</f>
        <v>2.4057738572574178E-2</v>
      </c>
      <c r="Q20" s="119"/>
      <c r="R20" s="119"/>
      <c r="S20" s="119"/>
      <c r="T20" s="119" t="s">
        <v>109</v>
      </c>
      <c r="U20" s="120">
        <f>DIRECCIONALIDAD!J23/100</f>
        <v>0.61186848436246988</v>
      </c>
      <c r="V20" s="119"/>
      <c r="W20" s="119"/>
      <c r="X20" s="119"/>
      <c r="Y20" s="119" t="s">
        <v>110</v>
      </c>
      <c r="Z20" s="120">
        <f>DIRECCIONALIDAD!J24/100</f>
        <v>0.36407377706495597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0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6" t="s">
        <v>155</v>
      </c>
      <c r="B21" s="127">
        <f>MAX(B19:K19)</f>
        <v>1573</v>
      </c>
      <c r="C21" s="119" t="s">
        <v>108</v>
      </c>
      <c r="D21" s="128">
        <f>+B21*D20</f>
        <v>83.547619047619051</v>
      </c>
      <c r="E21" s="119"/>
      <c r="F21" s="119" t="s">
        <v>109</v>
      </c>
      <c r="G21" s="128">
        <f>+B21*G20</f>
        <v>871.4880952380953</v>
      </c>
      <c r="H21" s="119"/>
      <c r="I21" s="119" t="s">
        <v>110</v>
      </c>
      <c r="J21" s="128">
        <f>+B21*J20</f>
        <v>617.96428571428567</v>
      </c>
      <c r="K21" s="121"/>
      <c r="L21" s="115"/>
      <c r="M21" s="127">
        <f>MAX(M19:AB19)</f>
        <v>1161.5</v>
      </c>
      <c r="N21" s="119"/>
      <c r="O21" s="119" t="s">
        <v>108</v>
      </c>
      <c r="P21" s="129">
        <f>+M21*P20</f>
        <v>27.943063352044906</v>
      </c>
      <c r="Q21" s="119"/>
      <c r="R21" s="119"/>
      <c r="S21" s="119"/>
      <c r="T21" s="119" t="s">
        <v>109</v>
      </c>
      <c r="U21" s="129">
        <f>+M21*U20</f>
        <v>710.68524458700881</v>
      </c>
      <c r="V21" s="119"/>
      <c r="W21" s="119"/>
      <c r="X21" s="119"/>
      <c r="Y21" s="119" t="s">
        <v>110</v>
      </c>
      <c r="Z21" s="129">
        <f>+M21*Z20</f>
        <v>422.87169206094637</v>
      </c>
      <c r="AA21" s="119"/>
      <c r="AB21" s="121"/>
      <c r="AC21" s="115"/>
      <c r="AD21" s="127">
        <f>MAX(AD19:AO19)</f>
        <v>0</v>
      </c>
      <c r="AE21" s="119" t="s">
        <v>108</v>
      </c>
      <c r="AF21" s="128">
        <f>+AD21*AF20</f>
        <v>0</v>
      </c>
      <c r="AG21" s="119"/>
      <c r="AH21" s="119"/>
      <c r="AI21" s="119"/>
      <c r="AJ21" s="119" t="s">
        <v>109</v>
      </c>
      <c r="AK21" s="128">
        <f>+AD21*AK20</f>
        <v>0</v>
      </c>
      <c r="AL21" s="119"/>
      <c r="AM21" s="119"/>
      <c r="AN21" s="119" t="s">
        <v>110</v>
      </c>
      <c r="AO21" s="130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104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2827.5</v>
      </c>
      <c r="AV22" s="59">
        <f t="shared" si="18"/>
        <v>2735.5</v>
      </c>
      <c r="AW22" s="59">
        <f t="shared" si="18"/>
        <v>2659</v>
      </c>
      <c r="AX22" s="59">
        <f t="shared" si="18"/>
        <v>2643.5</v>
      </c>
      <c r="AY22" s="59">
        <f t="shared" si="18"/>
        <v>2664</v>
      </c>
      <c r="AZ22" s="59">
        <f t="shared" si="18"/>
        <v>2615.5</v>
      </c>
      <c r="BA22" s="59">
        <f t="shared" si="18"/>
        <v>2593.5</v>
      </c>
      <c r="BB22" s="59"/>
      <c r="BC22" s="59"/>
      <c r="BD22" s="59"/>
      <c r="BE22" s="59">
        <f t="shared" ref="BE22:BQ22" si="19">P33</f>
        <v>2446</v>
      </c>
      <c r="BF22" s="59">
        <f t="shared" si="19"/>
        <v>2490.5</v>
      </c>
      <c r="BG22" s="59">
        <f t="shared" si="19"/>
        <v>2524</v>
      </c>
      <c r="BH22" s="59">
        <f t="shared" si="19"/>
        <v>2520.5</v>
      </c>
      <c r="BI22" s="59">
        <f t="shared" si="19"/>
        <v>2461</v>
      </c>
      <c r="BJ22" s="59">
        <f t="shared" si="19"/>
        <v>2366</v>
      </c>
      <c r="BK22" s="59">
        <f t="shared" si="19"/>
        <v>2267</v>
      </c>
      <c r="BL22" s="59">
        <f t="shared" si="19"/>
        <v>2302</v>
      </c>
      <c r="BM22" s="59">
        <f t="shared" si="19"/>
        <v>2395.5</v>
      </c>
      <c r="BN22" s="59">
        <f t="shared" si="19"/>
        <v>2393.5</v>
      </c>
      <c r="BO22" s="59">
        <f t="shared" si="19"/>
        <v>2447.5</v>
      </c>
      <c r="BP22" s="59">
        <f t="shared" si="19"/>
        <v>2454.5</v>
      </c>
      <c r="BQ22" s="59">
        <f t="shared" si="19"/>
        <v>2390.5</v>
      </c>
      <c r="BR22" s="59"/>
      <c r="BS22" s="59"/>
      <c r="BT22" s="59"/>
      <c r="BU22" s="59">
        <f t="shared" ref="BU22:CC22" si="20">AG33</f>
        <v>0</v>
      </c>
      <c r="BV22" s="59">
        <f t="shared" si="20"/>
        <v>0</v>
      </c>
      <c r="BW22" s="59">
        <f t="shared" si="20"/>
        <v>0</v>
      </c>
      <c r="BX22" s="59">
        <f t="shared" si="20"/>
        <v>0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3" t="s">
        <v>104</v>
      </c>
      <c r="U26" s="183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158</v>
      </c>
      <c r="C27" s="116">
        <f>'G-4'!F11</f>
        <v>168.5</v>
      </c>
      <c r="D27" s="116">
        <f>'G-4'!F12</f>
        <v>171.5</v>
      </c>
      <c r="E27" s="116">
        <f>'G-4'!F13</f>
        <v>200</v>
      </c>
      <c r="F27" s="116">
        <f>'G-4'!F14</f>
        <v>120.5</v>
      </c>
      <c r="G27" s="116">
        <f>'G-4'!F15</f>
        <v>174</v>
      </c>
      <c r="H27" s="116">
        <f>'G-4'!F16</f>
        <v>191</v>
      </c>
      <c r="I27" s="116">
        <f>'G-4'!F17</f>
        <v>219.5</v>
      </c>
      <c r="J27" s="116">
        <f>'G-4'!F18</f>
        <v>126.5</v>
      </c>
      <c r="K27" s="116">
        <f>'G-4'!F19</f>
        <v>163.5</v>
      </c>
      <c r="L27" s="117"/>
      <c r="M27" s="116">
        <f>'G-4'!F20</f>
        <v>170</v>
      </c>
      <c r="N27" s="116">
        <f>'G-4'!F21</f>
        <v>202</v>
      </c>
      <c r="O27" s="116">
        <f>'G-4'!F22</f>
        <v>182.5</v>
      </c>
      <c r="P27" s="116">
        <f>'G-4'!M10</f>
        <v>222.5</v>
      </c>
      <c r="Q27" s="116">
        <f>'G-4'!M11</f>
        <v>250</v>
      </c>
      <c r="R27" s="116">
        <f>'G-4'!M12</f>
        <v>224.5</v>
      </c>
      <c r="S27" s="116">
        <f>'G-4'!M13</f>
        <v>194</v>
      </c>
      <c r="T27" s="116">
        <f>'G-4'!M14</f>
        <v>184</v>
      </c>
      <c r="U27" s="116">
        <f>'G-4'!M15</f>
        <v>183</v>
      </c>
      <c r="V27" s="116">
        <f>'G-4'!M16</f>
        <v>180</v>
      </c>
      <c r="W27" s="116">
        <f>'G-4'!M17</f>
        <v>166</v>
      </c>
      <c r="X27" s="116">
        <f>'G-4'!M18</f>
        <v>179.5</v>
      </c>
      <c r="Y27" s="116">
        <f>'G-4'!M19</f>
        <v>171</v>
      </c>
      <c r="Z27" s="116">
        <f>'G-4'!M20</f>
        <v>171</v>
      </c>
      <c r="AA27" s="116">
        <f>'G-4'!M21</f>
        <v>193</v>
      </c>
      <c r="AB27" s="116">
        <f>'G-4'!M22</f>
        <v>167.5</v>
      </c>
      <c r="AC27" s="117"/>
      <c r="AD27" s="116">
        <f>'G-4'!T10</f>
        <v>0</v>
      </c>
      <c r="AE27" s="116">
        <f>'G-4'!T11</f>
        <v>0</v>
      </c>
      <c r="AF27" s="116">
        <f>'G-4'!T12</f>
        <v>0</v>
      </c>
      <c r="AG27" s="116">
        <f>'G-4'!T13</f>
        <v>0</v>
      </c>
      <c r="AH27" s="116">
        <f>'G-4'!T14</f>
        <v>0</v>
      </c>
      <c r="AI27" s="116">
        <f>'G-4'!T15</f>
        <v>0</v>
      </c>
      <c r="AJ27" s="116">
        <f>'G-4'!T16</f>
        <v>0</v>
      </c>
      <c r="AK27" s="116">
        <f>'G-4'!T17</f>
        <v>0</v>
      </c>
      <c r="AL27" s="116">
        <f>'G-4'!T18</f>
        <v>0</v>
      </c>
      <c r="AM27" s="116">
        <f>'G-4'!T19</f>
        <v>0</v>
      </c>
      <c r="AN27" s="116">
        <f>'G-4'!T20</f>
        <v>0</v>
      </c>
      <c r="AO27" s="116">
        <f>'G-4'!T21</f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698</v>
      </c>
      <c r="F28" s="116">
        <f t="shared" ref="F28:K28" si="24">C27+D27+E27+F27</f>
        <v>660.5</v>
      </c>
      <c r="G28" s="116">
        <f t="shared" si="24"/>
        <v>666</v>
      </c>
      <c r="H28" s="116">
        <f t="shared" si="24"/>
        <v>685.5</v>
      </c>
      <c r="I28" s="116">
        <f t="shared" si="24"/>
        <v>705</v>
      </c>
      <c r="J28" s="116">
        <f t="shared" si="24"/>
        <v>711</v>
      </c>
      <c r="K28" s="116">
        <f t="shared" si="24"/>
        <v>700.5</v>
      </c>
      <c r="L28" s="117"/>
      <c r="M28" s="116"/>
      <c r="N28" s="116"/>
      <c r="O28" s="116"/>
      <c r="P28" s="116">
        <f>M27+N27+O27+P27</f>
        <v>777</v>
      </c>
      <c r="Q28" s="116">
        <f t="shared" ref="Q28:AB28" si="25">N27+O27+P27+Q27</f>
        <v>857</v>
      </c>
      <c r="R28" s="116">
        <f t="shared" si="25"/>
        <v>879.5</v>
      </c>
      <c r="S28" s="116">
        <f t="shared" si="25"/>
        <v>891</v>
      </c>
      <c r="T28" s="116">
        <f t="shared" si="25"/>
        <v>852.5</v>
      </c>
      <c r="U28" s="116">
        <f t="shared" si="25"/>
        <v>785.5</v>
      </c>
      <c r="V28" s="116">
        <f t="shared" si="25"/>
        <v>741</v>
      </c>
      <c r="W28" s="116">
        <f t="shared" si="25"/>
        <v>713</v>
      </c>
      <c r="X28" s="116">
        <f t="shared" si="25"/>
        <v>708.5</v>
      </c>
      <c r="Y28" s="116">
        <f t="shared" si="25"/>
        <v>696.5</v>
      </c>
      <c r="Z28" s="116">
        <f t="shared" si="25"/>
        <v>687.5</v>
      </c>
      <c r="AA28" s="116">
        <f t="shared" si="25"/>
        <v>714.5</v>
      </c>
      <c r="AB28" s="116">
        <f t="shared" si="25"/>
        <v>702.5</v>
      </c>
      <c r="AC28" s="117"/>
      <c r="AD28" s="116"/>
      <c r="AE28" s="116"/>
      <c r="AF28" s="116"/>
      <c r="AG28" s="116">
        <f>AD27+AE27+AF27+AG27</f>
        <v>0</v>
      </c>
      <c r="AH28" s="116">
        <f t="shared" ref="AH28:AO28" si="26">AE27+AF27+AG27+AH27</f>
        <v>0</v>
      </c>
      <c r="AI28" s="116">
        <f t="shared" si="26"/>
        <v>0</v>
      </c>
      <c r="AJ28" s="116">
        <f t="shared" si="26"/>
        <v>0</v>
      </c>
      <c r="AK28" s="116">
        <f t="shared" si="26"/>
        <v>0</v>
      </c>
      <c r="AL28" s="116">
        <f t="shared" si="26"/>
        <v>0</v>
      </c>
      <c r="AM28" s="116">
        <f t="shared" si="26"/>
        <v>0</v>
      </c>
      <c r="AN28" s="116">
        <f t="shared" si="26"/>
        <v>0</v>
      </c>
      <c r="AO28" s="116">
        <f t="shared" si="26"/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0.74060150375939859</v>
      </c>
      <c r="E29" s="119"/>
      <c r="F29" s="119" t="s">
        <v>109</v>
      </c>
      <c r="G29" s="120">
        <f>DIRECCIONALIDAD!J38/100</f>
        <v>0.19172932330827067</v>
      </c>
      <c r="H29" s="119"/>
      <c r="I29" s="119" t="s">
        <v>110</v>
      </c>
      <c r="J29" s="120">
        <f>DIRECCIONALIDAD!J39/100</f>
        <v>6.7669172932330823E-2</v>
      </c>
      <c r="K29" s="121"/>
      <c r="L29" s="115"/>
      <c r="M29" s="118"/>
      <c r="N29" s="119"/>
      <c r="O29" s="119" t="s">
        <v>108</v>
      </c>
      <c r="P29" s="120">
        <f>DIRECCIONALIDAD!J40/100</f>
        <v>0.7739251040221915</v>
      </c>
      <c r="Q29" s="119"/>
      <c r="R29" s="119"/>
      <c r="S29" s="119"/>
      <c r="T29" s="119" t="s">
        <v>109</v>
      </c>
      <c r="U29" s="120">
        <f>DIRECCIONALIDAD!J41/100</f>
        <v>0.15256588072122051</v>
      </c>
      <c r="V29" s="119"/>
      <c r="W29" s="119"/>
      <c r="X29" s="119"/>
      <c r="Y29" s="119" t="s">
        <v>110</v>
      </c>
      <c r="Z29" s="120">
        <f>DIRECCIONALIDAD!J42/100</f>
        <v>7.3509015256588067E-2</v>
      </c>
      <c r="AA29" s="119"/>
      <c r="AB29" s="121"/>
      <c r="AC29" s="115"/>
      <c r="AD29" s="118"/>
      <c r="AE29" s="119" t="s">
        <v>108</v>
      </c>
      <c r="AF29" s="120">
        <f>DIRECCIONALIDAD!J43/100</f>
        <v>0</v>
      </c>
      <c r="AG29" s="119"/>
      <c r="AH29" s="119"/>
      <c r="AI29" s="119"/>
      <c r="AJ29" s="119" t="s">
        <v>109</v>
      </c>
      <c r="AK29" s="120">
        <f>DIRECCIONALIDAD!J44/100</f>
        <v>0</v>
      </c>
      <c r="AL29" s="119"/>
      <c r="AM29" s="119"/>
      <c r="AN29" s="119" t="s">
        <v>110</v>
      </c>
      <c r="AO29" s="122">
        <f>DIRECCIONALIDAD!J45/100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6" t="s">
        <v>155</v>
      </c>
      <c r="B30" s="127">
        <f>MAX(B28:K28)</f>
        <v>711</v>
      </c>
      <c r="C30" s="119" t="s">
        <v>108</v>
      </c>
      <c r="D30" s="128">
        <f>+B30*D29</f>
        <v>526.56766917293237</v>
      </c>
      <c r="E30" s="119"/>
      <c r="F30" s="119" t="s">
        <v>109</v>
      </c>
      <c r="G30" s="128">
        <f>+B30*G29</f>
        <v>136.31954887218043</v>
      </c>
      <c r="H30" s="119"/>
      <c r="I30" s="119" t="s">
        <v>110</v>
      </c>
      <c r="J30" s="128">
        <f>+B30*J29</f>
        <v>48.112781954887218</v>
      </c>
      <c r="K30" s="121"/>
      <c r="L30" s="115"/>
      <c r="M30" s="127">
        <f>MAX(M28:AB28)</f>
        <v>891</v>
      </c>
      <c r="N30" s="119"/>
      <c r="O30" s="119" t="s">
        <v>108</v>
      </c>
      <c r="P30" s="129">
        <f>+M30*P29</f>
        <v>689.56726768377268</v>
      </c>
      <c r="Q30" s="119"/>
      <c r="R30" s="119"/>
      <c r="S30" s="119"/>
      <c r="T30" s="119" t="s">
        <v>109</v>
      </c>
      <c r="U30" s="129">
        <f>+M30*U29</f>
        <v>135.93619972260748</v>
      </c>
      <c r="V30" s="119"/>
      <c r="W30" s="119"/>
      <c r="X30" s="119"/>
      <c r="Y30" s="119" t="s">
        <v>110</v>
      </c>
      <c r="Z30" s="129">
        <f>+M30*Z29</f>
        <v>65.496532593619975</v>
      </c>
      <c r="AA30" s="119"/>
      <c r="AB30" s="121"/>
      <c r="AC30" s="115"/>
      <c r="AD30" s="127">
        <f>MAX(AD28:AO28)</f>
        <v>0</v>
      </c>
      <c r="AE30" s="119" t="s">
        <v>108</v>
      </c>
      <c r="AF30" s="128">
        <f>+AD30*AF29</f>
        <v>0</v>
      </c>
      <c r="AG30" s="119"/>
      <c r="AH30" s="119"/>
      <c r="AI30" s="119"/>
      <c r="AJ30" s="119" t="s">
        <v>109</v>
      </c>
      <c r="AK30" s="128">
        <f>+AD30*AK29</f>
        <v>0</v>
      </c>
      <c r="AL30" s="119"/>
      <c r="AM30" s="119"/>
      <c r="AN30" s="119" t="s">
        <v>110</v>
      </c>
      <c r="AO30" s="130">
        <f>+AD30*AO29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3" t="s">
        <v>104</v>
      </c>
      <c r="U31" s="183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709.5</v>
      </c>
      <c r="C32" s="116">
        <f t="shared" ref="C32:K32" si="27">C13+C18+C23+C27</f>
        <v>700</v>
      </c>
      <c r="D32" s="116">
        <f t="shared" si="27"/>
        <v>694.5</v>
      </c>
      <c r="E32" s="116">
        <f t="shared" si="27"/>
        <v>723.5</v>
      </c>
      <c r="F32" s="116">
        <f t="shared" si="27"/>
        <v>617.5</v>
      </c>
      <c r="G32" s="116">
        <f t="shared" si="27"/>
        <v>623.5</v>
      </c>
      <c r="H32" s="116">
        <f t="shared" si="27"/>
        <v>679</v>
      </c>
      <c r="I32" s="116">
        <f t="shared" si="27"/>
        <v>744</v>
      </c>
      <c r="J32" s="116">
        <f t="shared" si="27"/>
        <v>569</v>
      </c>
      <c r="K32" s="116">
        <f t="shared" si="27"/>
        <v>601.5</v>
      </c>
      <c r="L32" s="117"/>
      <c r="M32" s="116">
        <f>M13+M18+M23+M27</f>
        <v>607.5</v>
      </c>
      <c r="N32" s="116">
        <f t="shared" ref="N32:AB32" si="28">N13+N18+N23+N27</f>
        <v>610</v>
      </c>
      <c r="O32" s="116">
        <f t="shared" si="28"/>
        <v>602.5</v>
      </c>
      <c r="P32" s="116">
        <f t="shared" si="28"/>
        <v>626</v>
      </c>
      <c r="Q32" s="116">
        <f t="shared" si="28"/>
        <v>652</v>
      </c>
      <c r="R32" s="116">
        <f t="shared" si="28"/>
        <v>643.5</v>
      </c>
      <c r="S32" s="116">
        <f t="shared" si="28"/>
        <v>599</v>
      </c>
      <c r="T32" s="116">
        <f t="shared" si="28"/>
        <v>566.5</v>
      </c>
      <c r="U32" s="116">
        <f t="shared" si="28"/>
        <v>557</v>
      </c>
      <c r="V32" s="116">
        <f t="shared" si="28"/>
        <v>544.5</v>
      </c>
      <c r="W32" s="116">
        <f t="shared" si="28"/>
        <v>634</v>
      </c>
      <c r="X32" s="116">
        <f t="shared" si="28"/>
        <v>660</v>
      </c>
      <c r="Y32" s="116">
        <f t="shared" si="28"/>
        <v>555</v>
      </c>
      <c r="Z32" s="116">
        <f t="shared" si="28"/>
        <v>598.5</v>
      </c>
      <c r="AA32" s="116">
        <f t="shared" si="28"/>
        <v>641</v>
      </c>
      <c r="AB32" s="116">
        <f t="shared" si="28"/>
        <v>596</v>
      </c>
      <c r="AC32" s="117"/>
      <c r="AD32" s="116">
        <f>AD13+AD18+AD23+AD27</f>
        <v>0</v>
      </c>
      <c r="AE32" s="116">
        <f t="shared" ref="AE32:AO32" si="29">AE13+AE18+AE23+AE27</f>
        <v>0</v>
      </c>
      <c r="AF32" s="116">
        <f t="shared" si="29"/>
        <v>0</v>
      </c>
      <c r="AG32" s="116">
        <f t="shared" si="29"/>
        <v>0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2827.5</v>
      </c>
      <c r="F33" s="116">
        <f t="shared" ref="F33:K33" si="30">C32+D32+E32+F32</f>
        <v>2735.5</v>
      </c>
      <c r="G33" s="116">
        <f t="shared" si="30"/>
        <v>2659</v>
      </c>
      <c r="H33" s="116">
        <f t="shared" si="30"/>
        <v>2643.5</v>
      </c>
      <c r="I33" s="116">
        <f t="shared" si="30"/>
        <v>2664</v>
      </c>
      <c r="J33" s="116">
        <f t="shared" si="30"/>
        <v>2615.5</v>
      </c>
      <c r="K33" s="116">
        <f t="shared" si="30"/>
        <v>2593.5</v>
      </c>
      <c r="L33" s="117"/>
      <c r="M33" s="116"/>
      <c r="N33" s="116"/>
      <c r="O33" s="116"/>
      <c r="P33" s="116">
        <f>M32+N32+O32+P32</f>
        <v>2446</v>
      </c>
      <c r="Q33" s="116">
        <f t="shared" ref="Q33:AB33" si="31">N32+O32+P32+Q32</f>
        <v>2490.5</v>
      </c>
      <c r="R33" s="116">
        <f t="shared" si="31"/>
        <v>2524</v>
      </c>
      <c r="S33" s="116">
        <f t="shared" si="31"/>
        <v>2520.5</v>
      </c>
      <c r="T33" s="116">
        <f t="shared" si="31"/>
        <v>2461</v>
      </c>
      <c r="U33" s="116">
        <f t="shared" si="31"/>
        <v>2366</v>
      </c>
      <c r="V33" s="116">
        <f t="shared" si="31"/>
        <v>2267</v>
      </c>
      <c r="W33" s="116">
        <f t="shared" si="31"/>
        <v>2302</v>
      </c>
      <c r="X33" s="116">
        <f t="shared" si="31"/>
        <v>2395.5</v>
      </c>
      <c r="Y33" s="116">
        <f t="shared" si="31"/>
        <v>2393.5</v>
      </c>
      <c r="Z33" s="116">
        <f t="shared" si="31"/>
        <v>2447.5</v>
      </c>
      <c r="AA33" s="116">
        <f t="shared" si="31"/>
        <v>2454.5</v>
      </c>
      <c r="AB33" s="116">
        <f t="shared" si="31"/>
        <v>2390.5</v>
      </c>
      <c r="AC33" s="117"/>
      <c r="AD33" s="116"/>
      <c r="AE33" s="116"/>
      <c r="AF33" s="116"/>
      <c r="AG33" s="116">
        <f>AD32+AE32+AF32+AG32</f>
        <v>0</v>
      </c>
      <c r="AH33" s="116">
        <f t="shared" ref="AH33:AO33" si="32">AE32+AF32+AG32+AH32</f>
        <v>0</v>
      </c>
      <c r="AI33" s="116">
        <f t="shared" si="32"/>
        <v>0</v>
      </c>
      <c r="AJ33" s="116">
        <f t="shared" si="32"/>
        <v>0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4"/>
      <c r="R35" s="184"/>
      <c r="S35" s="184"/>
      <c r="T35" s="184"/>
      <c r="U35" s="184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15748031496062992" right="0.19685039370078741" top="0.31496062992125984" bottom="0.31496062992125984" header="0.31496062992125984" footer="0.31496062992125984"/>
  <pageSetup scale="6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G-4</vt:lpstr>
      <vt:lpstr>G-Totales</vt:lpstr>
      <vt:lpstr>G-5</vt:lpstr>
      <vt:lpstr>G-6</vt:lpstr>
      <vt:lpstr>DIRECCIONALIDAD</vt:lpstr>
      <vt:lpstr>DIAGRAMA DE VOL</vt:lpstr>
      <vt:lpstr>'G-1'!Área_de_impresión</vt:lpstr>
      <vt:lpstr>'G-2'!Área_de_impresión</vt:lpstr>
      <vt:lpstr>'G-4'!Área_de_impresión</vt:lpstr>
      <vt:lpstr>'G-5'!Área_de_impresión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2009-03-24T15:19:01Z</cp:lastPrinted>
  <dcterms:created xsi:type="dcterms:W3CDTF">1998-04-02T13:38:56Z</dcterms:created>
  <dcterms:modified xsi:type="dcterms:W3CDTF">2017-12-13T20:51:04Z</dcterms:modified>
</cp:coreProperties>
</file>